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9000" activeTab="2"/>
  </bookViews>
  <sheets>
    <sheet name="Титул1" sheetId="1" r:id="rId1"/>
    <sheet name="Лист2" sheetId="2" state="hidden" r:id="rId2"/>
    <sheet name="план 1-5 курси" sheetId="3" r:id="rId3"/>
    <sheet name="вспом расчет" sheetId="4" state="hidden" r:id="rId4"/>
    <sheet name="всмом 2" sheetId="5" state="hidden" r:id="rId5"/>
    <sheet name="Лист1" sheetId="6" r:id="rId6"/>
  </sheets>
  <definedNames>
    <definedName name="_xlfn.SUMIFS" hidden="1">#NAME?</definedName>
    <definedName name="_xlnm.Print_Titles" localSheetId="4">'всмом 2'!$8:$8</definedName>
    <definedName name="_xlnm.Print_Titles" localSheetId="3">'вспом расчет'!$8:$8</definedName>
    <definedName name="_xlnm.Print_Titles" localSheetId="2">'план 1-5 курси'!$8:$8</definedName>
    <definedName name="_xlnm.Print_Area" localSheetId="1">'Лист2'!$A$1:$K$15</definedName>
    <definedName name="_xlnm.Print_Area" localSheetId="2">'план 1-5 курси'!$A$1:$AE$224</definedName>
    <definedName name="_xlnm.Print_Area" localSheetId="0">'Титул1'!$A$1:$BA$40</definedName>
  </definedNames>
  <calcPr fullCalcOnLoad="1"/>
</workbook>
</file>

<file path=xl/sharedStrings.xml><?xml version="1.0" encoding="utf-8"?>
<sst xmlns="http://schemas.openxmlformats.org/spreadsheetml/2006/main" count="1600" uniqueCount="483">
  <si>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</si>
  <si>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</si>
  <si>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</si>
  <si>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</si>
  <si>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</si>
  <si>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</si>
  <si>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</si>
  <si>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</si>
  <si>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</si>
  <si>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</si>
  <si>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</si>
  <si>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</si>
  <si>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</si>
  <si>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</si>
  <si>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</si>
  <si>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</si>
  <si>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</si>
  <si>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Екзаменаційна сесія</t>
  </si>
  <si>
    <t>С</t>
  </si>
  <si>
    <t>Практика</t>
  </si>
  <si>
    <t>К</t>
  </si>
  <si>
    <t>Державна атестація</t>
  </si>
  <si>
    <t>Дипломне проектування</t>
  </si>
  <si>
    <t>Всього</t>
  </si>
  <si>
    <t>№ п/п</t>
  </si>
  <si>
    <t>екзаменів</t>
  </si>
  <si>
    <t>заліків</t>
  </si>
  <si>
    <t>1 курс</t>
  </si>
  <si>
    <t>2 курс</t>
  </si>
  <si>
    <t>3 курс</t>
  </si>
  <si>
    <t>4 курс</t>
  </si>
  <si>
    <t>5 курс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</si>
  <si>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</si>
  <si>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</si>
  <si>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</si>
  <si>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</si>
  <si>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Історія України</t>
  </si>
  <si>
    <t>Іноземна мова (за професійним спрямуванням)</t>
  </si>
  <si>
    <t>Разом:</t>
  </si>
  <si>
    <t>Фізика</t>
  </si>
  <si>
    <t>Математика</t>
  </si>
  <si>
    <t>Інформатика</t>
  </si>
  <si>
    <t>Теоретична механіка</t>
  </si>
  <si>
    <t>Опір матеріалів</t>
  </si>
  <si>
    <t>Теорія механізмів та машин</t>
  </si>
  <si>
    <t>Нарисна геометрія, інженерна та комп'ютерна графіка</t>
  </si>
  <si>
    <t>Взаємозамінність, стандартизація та технічні вимірювання</t>
  </si>
  <si>
    <t>Деталі машин</t>
  </si>
  <si>
    <t>Електротехніка, електроніка та мікропроцесорна техніка</t>
  </si>
  <si>
    <t>Гідравліка, гідро та пневмоприводи</t>
  </si>
  <si>
    <t>Екологія</t>
  </si>
  <si>
    <t>Теорія різання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</si>
  <si>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</si>
  <si>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</si>
  <si>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Технологія обробки типових деталей та складання машин</t>
  </si>
  <si>
    <t>Технологічна оснастка</t>
  </si>
  <si>
    <t>Механоскладальні дільниці та цехи у машинобудуванні</t>
  </si>
  <si>
    <t>Основи САПР</t>
  </si>
  <si>
    <t>Ректор __________________</t>
  </si>
  <si>
    <t>Контрольні роботи</t>
  </si>
  <si>
    <t>Н</t>
  </si>
  <si>
    <t>Настановна сесія</t>
  </si>
  <si>
    <t>Українська мова (за професійним спрямуванням)</t>
  </si>
  <si>
    <t>Справка</t>
  </si>
  <si>
    <t>Теоретичні основи технології виробництва деталей та складання машин (курс. робота)</t>
  </si>
  <si>
    <t xml:space="preserve">лекції </t>
  </si>
  <si>
    <t>лабораторні</t>
  </si>
  <si>
    <t>практичні</t>
  </si>
  <si>
    <t xml:space="preserve">0/6    </t>
  </si>
  <si>
    <t>Триместр</t>
  </si>
  <si>
    <t xml:space="preserve">НАВЧАЛЬНИЙ ПЛАН </t>
  </si>
  <si>
    <t>Історія української культури</t>
  </si>
  <si>
    <t>Теплофізичні процеси</t>
  </si>
  <si>
    <t>Різальний інструмент</t>
  </si>
  <si>
    <t xml:space="preserve">Технологія конструкційних матеріалів </t>
  </si>
  <si>
    <t xml:space="preserve">Теоретична механіка </t>
  </si>
  <si>
    <t>Теорія автоматичного управління</t>
  </si>
  <si>
    <t>-</t>
  </si>
  <si>
    <r>
      <t xml:space="preserve">підготовки: </t>
    </r>
    <r>
      <rPr>
        <b/>
        <sz val="14"/>
        <rFont val="Times New Roman"/>
        <family val="1"/>
      </rPr>
      <t>бакалавра</t>
    </r>
  </si>
  <si>
    <t>Деталі машин (курсовий проект)</t>
  </si>
  <si>
    <t>С/Н</t>
  </si>
  <si>
    <t>/С</t>
  </si>
  <si>
    <t>Захист дипломного проекту (роботи)</t>
  </si>
  <si>
    <t>12/6</t>
  </si>
  <si>
    <t>1.1 Гуманітарні та соціально-економічні дисципліни</t>
  </si>
  <si>
    <t>1.2 Дисципліни природничо-наукової (фундаментальної) підготовки</t>
  </si>
  <si>
    <t>Разом вибіркова частина:</t>
  </si>
  <si>
    <t>Разом за п.1.2:</t>
  </si>
  <si>
    <t>Разом за п.1.1:</t>
  </si>
  <si>
    <t>Підприємницька діяльність та економіка підприємства</t>
  </si>
  <si>
    <t>ЗД</t>
  </si>
  <si>
    <r>
      <t xml:space="preserve">форма навчання:   </t>
    </r>
    <r>
      <rPr>
        <b/>
        <sz val="14"/>
        <rFont val="Times New Roman"/>
        <family val="1"/>
      </rPr>
      <t>заочна</t>
    </r>
  </si>
  <si>
    <t>Міністерство освіти і науки України</t>
  </si>
  <si>
    <t>12+20+8</t>
  </si>
  <si>
    <r>
      <t>Матеріалознавство</t>
    </r>
    <r>
      <rPr>
        <sz val="12"/>
        <color indexed="10"/>
        <rFont val="Times New Roman"/>
        <family val="1"/>
      </rPr>
      <t xml:space="preserve"> </t>
    </r>
  </si>
  <si>
    <r>
      <t>Філософія</t>
    </r>
    <r>
      <rPr>
        <sz val="12"/>
        <color indexed="10"/>
        <rFont val="Times New Roman"/>
        <family val="1"/>
      </rPr>
      <t xml:space="preserve"> </t>
    </r>
  </si>
  <si>
    <t xml:space="preserve">Хімія </t>
  </si>
  <si>
    <t>4/4</t>
  </si>
  <si>
    <t xml:space="preserve"> 4/4</t>
  </si>
  <si>
    <t>на основі повної загальної середньої освіти</t>
  </si>
  <si>
    <t>I. Графік навчального процесу</t>
  </si>
  <si>
    <t>II. ЗВЕДЕНІ ДАНІ ПРО БЮДЖЕТ ЧАСУ, тижні</t>
  </si>
  <si>
    <t>Усього</t>
  </si>
  <si>
    <t>Виконання дипломно-го проекту (роботи)</t>
  </si>
  <si>
    <t>III. ПРАКТИКА</t>
  </si>
  <si>
    <t>IV. ДЕРЖАВНА АТЕСТАЦІЯ</t>
  </si>
  <si>
    <t>Назва практики</t>
  </si>
  <si>
    <t>Переддипломна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</si>
  <si>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</si>
  <si>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</si>
  <si>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</si>
  <si>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дипломний проект</t>
  </si>
  <si>
    <t>захист дипломного проекту в ДЕК</t>
  </si>
  <si>
    <t>Кількість годин</t>
  </si>
  <si>
    <t>самостійна робота</t>
  </si>
  <si>
    <t xml:space="preserve">всього </t>
  </si>
  <si>
    <t>у тому числі:</t>
  </si>
  <si>
    <t>загальний обсяг</t>
  </si>
  <si>
    <t>аудиторних</t>
  </si>
  <si>
    <t>курсові</t>
  </si>
  <si>
    <t>проекти</t>
  </si>
  <si>
    <t>роботи</t>
  </si>
  <si>
    <t>Виконання дипломн. проекту</t>
  </si>
  <si>
    <t>Держ. атест.</t>
  </si>
  <si>
    <t>Кані-кули</t>
  </si>
  <si>
    <t>Кількість кредитів ЄКТС</t>
  </si>
  <si>
    <t>НАЗВА НАВЧАЛЬНОЇ ДИСЦИПЛІНИ</t>
  </si>
  <si>
    <t>I</t>
  </si>
  <si>
    <t>II</t>
  </si>
  <si>
    <t>III</t>
  </si>
  <si>
    <t>IV</t>
  </si>
  <si>
    <t>V</t>
  </si>
  <si>
    <t>6/0</t>
  </si>
  <si>
    <t>4/0</t>
  </si>
  <si>
    <t>8/0</t>
  </si>
  <si>
    <t>4/2</t>
  </si>
  <si>
    <t>Захист дипломного проекту</t>
  </si>
  <si>
    <t>Строк навчання -5 років</t>
  </si>
  <si>
    <t>10+20+10</t>
  </si>
  <si>
    <t>6+15+9</t>
  </si>
  <si>
    <t>6+18+6</t>
  </si>
  <si>
    <t xml:space="preserve">Розмірне моделювання і аналіз технологічних процесів </t>
  </si>
  <si>
    <t>2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</si>
  <si>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</si>
  <si>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</si>
  <si>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</si>
  <si>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</si>
  <si>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</si>
  <si>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</si>
  <si>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</si>
  <si>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</si>
  <si>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</si>
  <si>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</si>
  <si>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1.2.5</t>
  </si>
  <si>
    <t>1.2.7</t>
  </si>
  <si>
    <t>1.2.8</t>
  </si>
  <si>
    <t>3.1</t>
  </si>
  <si>
    <t>4.1</t>
  </si>
  <si>
    <t>С.В. Ковалевський</t>
  </si>
  <si>
    <t>Основи охорони праці  та безпека життєдіяльності</t>
  </si>
  <si>
    <t>2 ДИСЦИПЛІНИ ВІЛЬНОГО ВИБОРУ</t>
  </si>
  <si>
    <t>2.1 Природничо-наукові (фундаментальні) дисципліни</t>
  </si>
  <si>
    <t>1.2.2.1</t>
  </si>
  <si>
    <t>1.2.2.2</t>
  </si>
  <si>
    <t>1.2.5.1</t>
  </si>
  <si>
    <t>1.2.5.2</t>
  </si>
  <si>
    <t>1.2.6.2</t>
  </si>
  <si>
    <t>Разом 2.1.1</t>
  </si>
  <si>
    <t>Разом 2.2.1:</t>
  </si>
  <si>
    <t>4. ДЕРЖАВНА АТЕСТАЦІЯ</t>
  </si>
  <si>
    <t>1 ОБОВ'ЯЗКОВІ НАВЧАЛЬНІ ДИСЦИПЛІНИ</t>
  </si>
  <si>
    <t>Завідувач кафедри ТМ</t>
  </si>
  <si>
    <t>Н/</t>
  </si>
  <si>
    <r>
      <t xml:space="preserve">галузь знань: </t>
    </r>
    <r>
      <rPr>
        <b/>
        <sz val="14"/>
        <rFont val="Times New Roman"/>
        <family val="1"/>
      </rPr>
      <t>13 " Механічна інженерія"</t>
    </r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</si>
  <si>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</si>
  <si>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t>1.2.3.1</t>
  </si>
  <si>
    <t>1.2.3.2</t>
  </si>
  <si>
    <t>1.2.3.3</t>
  </si>
  <si>
    <t xml:space="preserve">1.2.4                                          </t>
  </si>
  <si>
    <t>1.2.4.1</t>
  </si>
  <si>
    <t>1.2.4.2</t>
  </si>
  <si>
    <t>1.2.7.1</t>
  </si>
  <si>
    <t>1.2.7.2</t>
  </si>
  <si>
    <t>2.1.1.1</t>
  </si>
  <si>
    <t>2.1.1.2</t>
  </si>
  <si>
    <t>2.1.1.3</t>
  </si>
  <si>
    <t>2.1.1.4</t>
  </si>
  <si>
    <t>2.1.1.5</t>
  </si>
  <si>
    <t>2.1.1.7</t>
  </si>
  <si>
    <t>2.1.1.8</t>
  </si>
  <si>
    <t>2.1.1.9</t>
  </si>
  <si>
    <t>2.1.1.10</t>
  </si>
  <si>
    <t>2.1.1.11</t>
  </si>
  <si>
    <t>2.1.1.7.1</t>
  </si>
  <si>
    <t>2.2 Дисципліни  професійної підготовки</t>
  </si>
  <si>
    <t>2.2.1 Спеціалізації каф. ТМ</t>
  </si>
  <si>
    <t>2.2.1.1</t>
  </si>
  <si>
    <t>2.2.1.2</t>
  </si>
  <si>
    <t>Проектування технологічних процесів</t>
  </si>
  <si>
    <t>Технології формоутворення деталей машин</t>
  </si>
  <si>
    <t>Технологічне оснащення механоскладального виробництва</t>
  </si>
  <si>
    <t>Спеціалізація  "Технології машинобудування"</t>
  </si>
  <si>
    <t>Обслуговування високотехнологічних комплексів</t>
  </si>
  <si>
    <t>2.2.1.3</t>
  </si>
  <si>
    <t>2.2.1.3.1</t>
  </si>
  <si>
    <t>2.2.1.3.2</t>
  </si>
  <si>
    <t>2.2.1.3.3</t>
  </si>
  <si>
    <t>2.2.1.3.4</t>
  </si>
  <si>
    <t>2.2.1.4</t>
  </si>
  <si>
    <t>2.2.1.4.1</t>
  </si>
  <si>
    <t>2.2.1.4.2</t>
  </si>
  <si>
    <t>2.2.1.5</t>
  </si>
  <si>
    <t>2.2.1.5.1</t>
  </si>
  <si>
    <t>2.2.1.5.2</t>
  </si>
  <si>
    <t>2.2.1.6</t>
  </si>
  <si>
    <t>2.2.1.7</t>
  </si>
  <si>
    <t>2.2.1.8</t>
  </si>
  <si>
    <t>3. ПРАКТИЧНА ПІДГОТОВКА (спец. ТМ)</t>
  </si>
  <si>
    <t>ЗАГАЛЬНА КІЛЬКІСТЬ (спец. ТМ)</t>
  </si>
  <si>
    <t>2.1.1.3.1</t>
  </si>
  <si>
    <t>2.1.1.3.2</t>
  </si>
  <si>
    <t>2.1.1.8.2</t>
  </si>
  <si>
    <t>2.1.1.8.1</t>
  </si>
  <si>
    <t>Спеціалізації "Технології машинобудування", "Інтегровані комп'ютеризовані технології машинобудування"</t>
  </si>
  <si>
    <t>Спеціалізація  "Інтегровані комп'ютеризовані технології машинобудування"</t>
  </si>
  <si>
    <t>11</t>
  </si>
  <si>
    <r>
      <t>спеціалізація:</t>
    </r>
    <r>
      <rPr>
        <b/>
        <sz val="12"/>
        <rFont val="Times New Roman"/>
        <family val="1"/>
      </rPr>
      <t xml:space="preserve"> 1 Технології машинобудування                                                       (ТМ)</t>
    </r>
  </si>
  <si>
    <t>2   Інтегровані комп’ютеризовані технології машинобудування                        (ТМ)</t>
  </si>
  <si>
    <t>8/2</t>
  </si>
  <si>
    <t>0/2</t>
  </si>
  <si>
    <t>0</t>
  </si>
  <si>
    <t xml:space="preserve"> 4/0</t>
  </si>
  <si>
    <t>16/2</t>
  </si>
  <si>
    <t>28/6</t>
  </si>
  <si>
    <t>24/4</t>
  </si>
  <si>
    <t>28/8</t>
  </si>
  <si>
    <t xml:space="preserve">2.1.1 Спеціалізації каф. ТМ </t>
  </si>
  <si>
    <t>2/0</t>
  </si>
  <si>
    <t>6/2</t>
  </si>
  <si>
    <t xml:space="preserve"> 4/2</t>
  </si>
  <si>
    <t>12/4</t>
  </si>
  <si>
    <t xml:space="preserve">       II. ЗВЕДЕНІ ДАНІ ПРО БЮДЖЕТ ЧАСУ, тижні                           ІІІ.  ДЕРЖАВНА АТЕСТАЦІЯ</t>
  </si>
  <si>
    <t xml:space="preserve">Позначення: Н – настановна сесія; С – екзаменаційна сесія; К – канікули; Д– дипломне проектування; ЗД – захист дипломного проекту </t>
  </si>
  <si>
    <t>20/8</t>
  </si>
  <si>
    <t>28/10</t>
  </si>
  <si>
    <t>32/14</t>
  </si>
  <si>
    <t>42/18</t>
  </si>
  <si>
    <t>24/6</t>
  </si>
  <si>
    <t>20/4</t>
  </si>
  <si>
    <t xml:space="preserve">V. План навчального процесу на 2017/2018 навчальний рік (заочна форма)     </t>
  </si>
  <si>
    <t>Обладнання механоскладального виробництва (КМСІТ)</t>
  </si>
  <si>
    <t>Технологічні основи машинобудування</t>
  </si>
  <si>
    <t>Директор ЦДЗО</t>
  </si>
  <si>
    <t>М.М. Федоров</t>
  </si>
  <si>
    <t>10а</t>
  </si>
  <si>
    <t>10б</t>
  </si>
  <si>
    <t>1.2.6.2.1</t>
  </si>
  <si>
    <t>Безпека життєдіяльності</t>
  </si>
  <si>
    <t>1.2.6.2.2</t>
  </si>
  <si>
    <t>Основи охорони праці</t>
  </si>
  <si>
    <t>ЗАТВЕРДЖЕНО:</t>
  </si>
  <si>
    <t>на засіданні Вченої ради</t>
  </si>
  <si>
    <t>(Ковальов В.Д.)</t>
  </si>
  <si>
    <t>Кваліфікація: бакалавр  з прикладної механіки</t>
  </si>
  <si>
    <t xml:space="preserve">Розподіл годин по курсах і семестрах </t>
  </si>
  <si>
    <t>Розподіл за семестрами</t>
  </si>
  <si>
    <t>Семестр</t>
  </si>
  <si>
    <t xml:space="preserve">семестри </t>
  </si>
  <si>
    <t>Іноземна мова (за професійним спрямуванням)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</si>
  <si>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</si>
  <si>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</si>
  <si>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</si>
  <si>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</si>
  <si>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</si>
  <si>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</si>
  <si>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</si>
  <si>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</si>
  <si>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</si>
  <si>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1.1.11</t>
  </si>
  <si>
    <t>Політологія</t>
  </si>
  <si>
    <t>Правознавство</t>
  </si>
  <si>
    <t>20/0</t>
  </si>
  <si>
    <t>12/0</t>
  </si>
  <si>
    <t xml:space="preserve"> 8/2</t>
  </si>
  <si>
    <t>10/0</t>
  </si>
  <si>
    <t xml:space="preserve"> 2/2</t>
  </si>
  <si>
    <t>12/2</t>
  </si>
  <si>
    <t>14/2</t>
  </si>
  <si>
    <t>Теорія механізмів та машин (курсова робота)</t>
  </si>
  <si>
    <t>16/4</t>
  </si>
  <si>
    <t>20/2</t>
  </si>
  <si>
    <t>48/4</t>
  </si>
  <si>
    <t>12</t>
  </si>
  <si>
    <t>46/8</t>
  </si>
  <si>
    <t>46/10</t>
  </si>
  <si>
    <t>24/2</t>
  </si>
  <si>
    <t>36/4</t>
  </si>
  <si>
    <t>48/6</t>
  </si>
  <si>
    <t>40/6</t>
  </si>
  <si>
    <t>8+16+6</t>
  </si>
  <si>
    <t>11+18+11</t>
  </si>
  <si>
    <t>40/4</t>
  </si>
  <si>
    <t>52/4</t>
  </si>
  <si>
    <t>52/6</t>
  </si>
  <si>
    <t>1к</t>
  </si>
  <si>
    <t>2к</t>
  </si>
  <si>
    <t>3к</t>
  </si>
  <si>
    <t>4к</t>
  </si>
  <si>
    <t>5к</t>
  </si>
  <si>
    <t>дп</t>
  </si>
  <si>
    <t>іспит</t>
  </si>
  <si>
    <t>залік</t>
  </si>
  <si>
    <t>итог</t>
  </si>
  <si>
    <t>Настановна  сесія</t>
  </si>
  <si>
    <t>3</t>
  </si>
  <si>
    <t xml:space="preserve">6/0    </t>
  </si>
  <si>
    <t>14/0</t>
  </si>
  <si>
    <t>8/4</t>
  </si>
  <si>
    <t>32/2</t>
  </si>
  <si>
    <t>44/8</t>
  </si>
  <si>
    <t>40/2</t>
  </si>
  <si>
    <t xml:space="preserve">V. План навчального процесу на 2018/2019 навчальний рік (заочна форма)     </t>
  </si>
  <si>
    <t>Автоматизація та роботизація ковальсько-штампувального виробництва (ч.1)</t>
  </si>
  <si>
    <t>0/6</t>
  </si>
  <si>
    <t>Комп’ютерне моделювання і проектування процесів і машин (ч.1)</t>
  </si>
  <si>
    <t>Комп’ютерне моделювання і проектування процесів і машин (ч.3)</t>
  </si>
  <si>
    <t xml:space="preserve">Підйомно-транспортні машини </t>
  </si>
  <si>
    <t xml:space="preserve">Технологія кування та гаряче штампування </t>
  </si>
  <si>
    <t xml:space="preserve">Технологія нагріву та нагрівальне обладнання (курсова робота) </t>
  </si>
  <si>
    <t>Технологія холодного штампування (курсовий проект)</t>
  </si>
  <si>
    <t>Спеціалізація "Комп’ютерне моделювання і проектування процесів і машин"</t>
  </si>
  <si>
    <t>Комп’ютерне моделювання і проектування процесів і машин (ч.2)</t>
  </si>
  <si>
    <t>Спеціальні види технологій і обладнання для обробки металів тиском</t>
  </si>
  <si>
    <t>Дизайнерське кування</t>
  </si>
  <si>
    <t>Спеціалізація "Гідравлічні машини, гідроприводи та гідропневмоавтоматика"</t>
  </si>
  <si>
    <t>Гідравлічні машини, гідроприводи та гідропневмоавтоматика</t>
  </si>
  <si>
    <t>Імпульсні ковальсько-пресові процеси і машини</t>
  </si>
  <si>
    <t>Спеціалізація "Роботомеханічні системи та комплекси"</t>
  </si>
  <si>
    <t>Автоматизація та роботизація ковальсько-штампувального виробництва (ч.2)</t>
  </si>
  <si>
    <t xml:space="preserve">2.1.1 Спеціалізації каф. ТМ та каф. МПФ </t>
  </si>
  <si>
    <t>СпеціалізаціЇ: "Комп’ютерне моделювання і проектування процесів і машин", "Гідравлічні машини, гідроприводи та гідропневмоавтоматика", "Роботомеханічні системи та комплекси"</t>
  </si>
  <si>
    <t>Ковальсько-штампувальне обладнання</t>
  </si>
  <si>
    <t>2.2.2.1</t>
  </si>
  <si>
    <t>2.2.2.2</t>
  </si>
  <si>
    <t>2.2.2.2.1</t>
  </si>
  <si>
    <t>2.2.2.3.1</t>
  </si>
  <si>
    <t>2.2.2.3.3</t>
  </si>
  <si>
    <t>2.2.2.4</t>
  </si>
  <si>
    <t>2.2.2.5</t>
  </si>
  <si>
    <t>2.2.2.6</t>
  </si>
  <si>
    <t>2.2.2.7</t>
  </si>
  <si>
    <t>2.2.2.8</t>
  </si>
  <si>
    <t>2.2.2.9</t>
  </si>
  <si>
    <t>2.2.2.9.1</t>
  </si>
  <si>
    <t>2.2.2.9.2</t>
  </si>
  <si>
    <t>2.2.2.9.2.1</t>
  </si>
  <si>
    <t>2.2.2.9.2.2</t>
  </si>
  <si>
    <t>2.2.2.10</t>
  </si>
  <si>
    <t>2.2.2.10.1</t>
  </si>
  <si>
    <t>2.2.2.10.2</t>
  </si>
  <si>
    <t>2.2.2.3.2</t>
  </si>
  <si>
    <t>2.2.2.11</t>
  </si>
  <si>
    <t>2.2.2.11.1</t>
  </si>
  <si>
    <t>2.2.2.11.2</t>
  </si>
  <si>
    <t>2.2.2.12</t>
  </si>
  <si>
    <t>2.2.2.12.1</t>
  </si>
  <si>
    <t>2.2.2.12.2</t>
  </si>
  <si>
    <t>2.2.2.13</t>
  </si>
  <si>
    <t>2.2.2.1.2</t>
  </si>
  <si>
    <t>2.2.2.14</t>
  </si>
  <si>
    <t>2.2.2.2.2</t>
  </si>
  <si>
    <t>2.2.2.2.3</t>
  </si>
  <si>
    <t>Системи автоматизованого проектування технологічних процесів</t>
  </si>
  <si>
    <t>Конструювання та виготовлення штампів</t>
  </si>
  <si>
    <t>Теорія пластичної деформації</t>
  </si>
  <si>
    <t>Технологія і обладнання холодного об'ємного штампування</t>
  </si>
  <si>
    <t>Кування та гаряче штампування</t>
  </si>
  <si>
    <t>Технологія нагріву та нагрівальне обладнання</t>
  </si>
  <si>
    <t>Технологія холодного штампування</t>
  </si>
  <si>
    <t>Основи інформаційних технологій та пакети прикладних програм</t>
  </si>
  <si>
    <t>Гідропривод та гідропневмоавтоматика ковальсько-пресових машин</t>
  </si>
  <si>
    <t>Наукові дослідження в прикладной механіці</t>
  </si>
  <si>
    <t>Оцінка якості, експлуатація і ремонт технічних систем і машин</t>
  </si>
  <si>
    <t>2.2.2 Спеціалізації кафедри МПФ</t>
  </si>
  <si>
    <t>Разом за п.2.2.1:</t>
  </si>
  <si>
    <t>Термообробка і механічні властивості металів</t>
  </si>
  <si>
    <t xml:space="preserve">0/4   </t>
  </si>
  <si>
    <t>0/4</t>
  </si>
  <si>
    <t>8/8</t>
  </si>
  <si>
    <t>0/8</t>
  </si>
  <si>
    <t>0/10</t>
  </si>
  <si>
    <t>8/26</t>
  </si>
  <si>
    <t>26/8</t>
  </si>
  <si>
    <t>28/16</t>
  </si>
  <si>
    <t>94/0</t>
  </si>
  <si>
    <t>3. ПРАКТИЧНА ПІДГОТОВКА</t>
  </si>
  <si>
    <t>ЗАГАЛЬНА КІЛЬКІСТЬ (спец. МПФ)</t>
  </si>
  <si>
    <t>34/8</t>
  </si>
  <si>
    <t>32/8</t>
  </si>
  <si>
    <t>проверить кредиті 5 курса</t>
  </si>
  <si>
    <t>Деталі машин і основи взаємозамінності</t>
  </si>
  <si>
    <t>Деталі машин і основи взаємозамінності (к.пр.)</t>
  </si>
  <si>
    <t xml:space="preserve">Електротехніка та електроніка </t>
  </si>
  <si>
    <t>Електротехніка</t>
  </si>
  <si>
    <t>Електричні машини</t>
  </si>
  <si>
    <t>Електроніка та схемотехніка</t>
  </si>
  <si>
    <t>Металознавство і термічна обробка зварних з'єднань</t>
  </si>
  <si>
    <t>Технологія металів і матеріалознавство</t>
  </si>
  <si>
    <t>2.1.2 Спеціалізації  кафедри ОТЗВ</t>
  </si>
  <si>
    <t>2.1.2.2</t>
  </si>
  <si>
    <t>2.1.2.3</t>
  </si>
  <si>
    <t>2.1.2.4</t>
  </si>
  <si>
    <t>2.1.2.5</t>
  </si>
  <si>
    <t>14</t>
  </si>
  <si>
    <t>10</t>
  </si>
  <si>
    <t>6</t>
  </si>
  <si>
    <t>20</t>
  </si>
  <si>
    <t>26</t>
  </si>
  <si>
    <t>2.1.2.2.1</t>
  </si>
  <si>
    <t>2.1.2.2.2</t>
  </si>
  <si>
    <t>2.1.2.2.3</t>
  </si>
  <si>
    <t>Разом 2.1.2 :</t>
  </si>
  <si>
    <t>8</t>
  </si>
  <si>
    <t>24</t>
  </si>
  <si>
    <t>7</t>
  </si>
  <si>
    <t>2.1.2.1</t>
  </si>
  <si>
    <t>2.1.2.1.1</t>
  </si>
  <si>
    <t>2.1.2.1.2</t>
  </si>
  <si>
    <t>20/6</t>
  </si>
  <si>
    <t>2.1.2.6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</si>
  <si>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</si>
  <si>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</si>
  <si>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</si>
  <si>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</si>
  <si>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Основи  наукових досліджень</t>
  </si>
  <si>
    <t>Проектування зварних конструкцій</t>
  </si>
  <si>
    <t>Проектування зварювальних конструкцій (к.пр)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</si>
  <si>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</si>
  <si>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</si>
  <si>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</si>
  <si>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</si>
  <si>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плавленням (к.р)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</si>
  <si>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</si>
  <si>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</si>
  <si>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</si>
  <si>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2.2.3 Спеціалізації кафедри ОТЗВ</t>
  </si>
  <si>
    <t>2.2.3.1</t>
  </si>
  <si>
    <t>2.2.3.2</t>
  </si>
  <si>
    <t>2.2.3.3</t>
  </si>
  <si>
    <t>2.2.3.4</t>
  </si>
  <si>
    <t>2.2.3.5</t>
  </si>
  <si>
    <t>2.2.3.6</t>
  </si>
  <si>
    <t>2.2.3.7</t>
  </si>
  <si>
    <t>2.2.3.8</t>
  </si>
  <si>
    <t>2.2.3.9</t>
  </si>
  <si>
    <t>2.2.3.10</t>
  </si>
  <si>
    <t>2.2.3.12</t>
  </si>
  <si>
    <t>2.2.3.11</t>
  </si>
  <si>
    <t>ЗАГАЛЬНА КІЛЬКІСТЬ (спец.ОТЗВ)</t>
  </si>
  <si>
    <t>Зав. кафедри ТМ</t>
  </si>
  <si>
    <t>Зав. кафедри МПФ</t>
  </si>
  <si>
    <t>О.Є. Марков</t>
  </si>
  <si>
    <t>Зав.кафедри ОіТЗВ</t>
  </si>
  <si>
    <t>Н.О. Макаренко</t>
  </si>
  <si>
    <t>52/8</t>
  </si>
  <si>
    <t>2.2.3.8.1</t>
  </si>
  <si>
    <t>2.2.3.8.2</t>
  </si>
  <si>
    <t>2.2.3.8.3</t>
  </si>
  <si>
    <t>26/0</t>
  </si>
  <si>
    <t>46/6</t>
  </si>
  <si>
    <t>2.2.3.7.1</t>
  </si>
  <si>
    <t>2.2.3.7.2</t>
  </si>
  <si>
    <t>2.2.3.7.3</t>
  </si>
  <si>
    <t>2.2.3.6.1</t>
  </si>
  <si>
    <t>2.2.3.6.2</t>
  </si>
  <si>
    <t xml:space="preserve">Філософія </t>
  </si>
  <si>
    <t xml:space="preserve">Матеріалознавство </t>
  </si>
  <si>
    <t>3  Комп’ютерне моделювання і проектування процесів і машин             (МПФ)</t>
  </si>
  <si>
    <t>протокол № 8</t>
  </si>
  <si>
    <t>"   29    "  березня          2018 р.</t>
  </si>
  <si>
    <t>4  "Гідравлічні машини, гідроприводи та гідропневмоавтоматика (МПФ)</t>
  </si>
  <si>
    <t>5  Роботомеханічні системи та комплекси      (МПФ)</t>
  </si>
  <si>
    <t>6  Технології і устаткування зварювання                                           (ОТЗВ)</t>
  </si>
</sst>
</file>

<file path=xl/styles.xml><?xml version="1.0" encoding="utf-8"?>
<styleSheet xmlns="http://schemas.openxmlformats.org/spreadsheetml/2006/main">
  <numFmts count="55">
    <numFmt numFmtId="5" formatCode="#,##0&quot;грн.&quot;;\-#,##0&quot;грн.&quot;"/>
    <numFmt numFmtId="6" formatCode="#,##0&quot;грн.&quot;;[Red]\-#,##0&quot;грн.&quot;"/>
    <numFmt numFmtId="7" formatCode="#,##0.00&quot;грн.&quot;;\-#,##0.00&quot;грн.&quot;"/>
    <numFmt numFmtId="8" formatCode="#,##0.00&quot;грн.&quot;;[Red]\-#,##0.00&quot;грн.&quot;"/>
    <numFmt numFmtId="42" formatCode="_-* #,##0&quot;грн.&quot;_-;\-* #,##0&quot;грн.&quot;_-;_-* &quot;-&quot;&quot;грн.&quot;_-;_-@_-"/>
    <numFmt numFmtId="41" formatCode="_-* #,##0_г_р_н_._-;\-* #,##0_г_р_н_._-;_-* &quot;-&quot;_г_р_н_._-;_-@_-"/>
    <numFmt numFmtId="44" formatCode="_-* #,##0.00&quot;грн.&quot;_-;\-* #,##0.00&quot;грн.&quot;_-;_-* &quot;-&quot;??&quot;грн.&quot;_-;_-@_-"/>
    <numFmt numFmtId="43" formatCode="_-* #,##0.00_г_р_н_._-;\-* #,##0.00_г_р_н_._-;_-* &quot;-&quot;??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#,##0;\-* #,##0_-;\ &quot;&quot;_-;_-@_-"/>
    <numFmt numFmtId="198" formatCode="0.0"/>
    <numFmt numFmtId="199" formatCode="#,##0.0;\-* #,##0.0_-;\ &quot;&quot;_-;_-@_-"/>
    <numFmt numFmtId="200" formatCode="#,##0.0_-;\-* #,##0.0_-;\ &quot;&quot;_-;_-@_-"/>
    <numFmt numFmtId="201" formatCode="#,##0.00_-;\-* #,##0.00_-;\ &quot;&quot;_-;_-@_-"/>
    <numFmt numFmtId="202" formatCode="#,##0.00;\-* #,##0.00_-;\ &quot;&quot;_-;_-@_-"/>
    <numFmt numFmtId="203" formatCode="[$-FC19]d\ mmmm\ yyyy\ &quot;г.&quot;"/>
    <numFmt numFmtId="204" formatCode="#,##0.0_ ;\-#,##0.0\ "/>
    <numFmt numFmtId="205" formatCode="#,##0_-;\-* #,##0_-;\ _-;_-@_-"/>
    <numFmt numFmtId="206" formatCode="#,##0_ ;\-#,##0\ "/>
    <numFmt numFmtId="207" formatCode="#,##0.00_ ;\-#,##0.00\ "/>
    <numFmt numFmtId="208" formatCode="#,##0;\-* #,##0_-;\ _-;_-@_-"/>
    <numFmt numFmtId="209" formatCode="#,##0.0;\-* #,##0.0_-;\ _-;_-@_-"/>
    <numFmt numFmtId="210" formatCode="#,##0.0_-;\-* #,##0.0_-;\ _-;_-@_-"/>
  </numFmts>
  <fonts count="8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0"/>
    </font>
    <font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40"/>
      <name val="Times New Roman"/>
      <family val="1"/>
    </font>
    <font>
      <b/>
      <sz val="12"/>
      <color indexed="40"/>
      <name val="Times New Roman"/>
      <family val="1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70C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i/>
      <sz val="12"/>
      <color rgb="FF0070C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sz val="10"/>
      <color theme="1"/>
      <name val="Arial Cyr"/>
      <family val="0"/>
    </font>
    <font>
      <sz val="10"/>
      <color rgb="FF0070C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8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9" fillId="0" borderId="0" xfId="0" applyNumberFormat="1" applyFont="1" applyFill="1" applyBorder="1" applyAlignment="1" applyProtection="1">
      <alignment vertical="center"/>
      <protection/>
    </xf>
    <xf numFmtId="196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96" fontId="9" fillId="0" borderId="0" xfId="0" applyNumberFormat="1" applyFont="1" applyFill="1" applyBorder="1" applyAlignment="1" applyProtection="1">
      <alignment horizontal="left" vertical="center" wrapText="1"/>
      <protection/>
    </xf>
    <xf numFmtId="196" fontId="9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196" fontId="2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97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196" fontId="2" fillId="0" borderId="13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right" vertical="top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vertical="center" wrapText="1"/>
    </xf>
    <xf numFmtId="0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vertical="center"/>
      <protection/>
    </xf>
    <xf numFmtId="198" fontId="6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205" fontId="2" fillId="0" borderId="0" xfId="0" applyNumberFormat="1" applyFont="1" applyFill="1" applyBorder="1" applyAlignment="1" applyProtection="1">
      <alignment horizontal="center" vertical="center"/>
      <protection/>
    </xf>
    <xf numFmtId="205" fontId="2" fillId="32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205" fontId="2" fillId="0" borderId="15" xfId="0" applyNumberFormat="1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Fill="1" applyBorder="1" applyAlignment="1" applyProtection="1">
      <alignment horizontal="center" vertical="center"/>
      <protection/>
    </xf>
    <xf numFmtId="196" fontId="2" fillId="0" borderId="11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right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196" fontId="2" fillId="0" borderId="16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left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Border="1" applyAlignment="1">
      <alignment horizontal="center" vertical="center" wrapText="1"/>
    </xf>
    <xf numFmtId="196" fontId="14" fillId="0" borderId="17" xfId="0" applyNumberFormat="1" applyFont="1" applyFill="1" applyBorder="1" applyAlignment="1" applyProtection="1">
      <alignment horizontal="center" vertical="center"/>
      <protection/>
    </xf>
    <xf numFmtId="196" fontId="14" fillId="0" borderId="17" xfId="0" applyNumberFormat="1" applyFont="1" applyFill="1" applyBorder="1" applyAlignment="1" applyProtection="1">
      <alignment vertical="center"/>
      <protection/>
    </xf>
    <xf numFmtId="0" fontId="14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left" vertical="center" wrapText="1"/>
    </xf>
    <xf numFmtId="196" fontId="14" fillId="0" borderId="10" xfId="0" applyNumberFormat="1" applyFont="1" applyFill="1" applyBorder="1" applyAlignment="1" applyProtection="1">
      <alignment horizontal="center" vertical="center" wrapText="1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7" fontId="14" fillId="0" borderId="10" xfId="0" applyNumberFormat="1" applyFont="1" applyFill="1" applyBorder="1" applyAlignment="1" applyProtection="1">
      <alignment horizontal="center" vertical="center"/>
      <protection/>
    </xf>
    <xf numFmtId="197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49" fontId="14" fillId="0" borderId="17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vertical="center"/>
      <protection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 wrapText="1"/>
    </xf>
    <xf numFmtId="196" fontId="14" fillId="0" borderId="11" xfId="0" applyNumberFormat="1" applyFont="1" applyFill="1" applyBorder="1" applyAlignment="1" applyProtection="1">
      <alignment horizontal="center" vertical="center"/>
      <protection/>
    </xf>
    <xf numFmtId="196" fontId="1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0" fontId="14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0" xfId="53" applyFont="1">
      <alignment/>
      <protection/>
    </xf>
    <xf numFmtId="0" fontId="12" fillId="0" borderId="0" xfId="53" applyFont="1">
      <alignment/>
      <protection/>
    </xf>
    <xf numFmtId="0" fontId="19" fillId="0" borderId="0" xfId="53" applyFont="1">
      <alignment/>
      <protection/>
    </xf>
    <xf numFmtId="0" fontId="8" fillId="0" borderId="0" xfId="53" applyFont="1">
      <alignment/>
      <protection/>
    </xf>
    <xf numFmtId="0" fontId="18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wrapText="1"/>
    </xf>
    <xf numFmtId="0" fontId="19" fillId="0" borderId="0" xfId="0" applyFont="1" applyBorder="1" applyAlignment="1">
      <alignment horizontal="center" vertical="center" wrapText="1"/>
    </xf>
    <xf numFmtId="198" fontId="7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205" fontId="2" fillId="0" borderId="18" xfId="0" applyNumberFormat="1" applyFont="1" applyFill="1" applyBorder="1" applyAlignment="1" applyProtection="1">
      <alignment horizontal="center" vertical="center"/>
      <protection/>
    </xf>
    <xf numFmtId="205" fontId="2" fillId="0" borderId="18" xfId="0" applyNumberFormat="1" applyFont="1" applyFill="1" applyBorder="1" applyAlignment="1" applyProtection="1">
      <alignment vertical="center"/>
      <protection/>
    </xf>
    <xf numFmtId="204" fontId="7" fillId="0" borderId="18" xfId="0" applyNumberFormat="1" applyFont="1" applyFill="1" applyBorder="1" applyAlignment="1">
      <alignment horizontal="center" vertical="center" wrapText="1"/>
    </xf>
    <xf numFmtId="206" fontId="7" fillId="0" borderId="18" xfId="0" applyNumberFormat="1" applyFont="1" applyFill="1" applyBorder="1" applyAlignment="1">
      <alignment horizontal="center" vertical="center" wrapText="1"/>
    </xf>
    <xf numFmtId="196" fontId="2" fillId="0" borderId="18" xfId="0" applyNumberFormat="1" applyFont="1" applyFill="1" applyBorder="1" applyAlignment="1" applyProtection="1">
      <alignment vertical="center"/>
      <protection/>
    </xf>
    <xf numFmtId="198" fontId="11" fillId="0" borderId="11" xfId="0" applyNumberFormat="1" applyFont="1" applyFill="1" applyBorder="1" applyAlignment="1" applyProtection="1">
      <alignment horizontal="center" vertical="center"/>
      <protection/>
    </xf>
    <xf numFmtId="1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7" fillId="0" borderId="19" xfId="0" applyNumberFormat="1" applyFont="1" applyFill="1" applyBorder="1" applyAlignment="1" applyProtection="1">
      <alignment horizontal="center" vertical="center"/>
      <protection/>
    </xf>
    <xf numFmtId="198" fontId="10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" fontId="7" fillId="33" borderId="18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196" fontId="14" fillId="33" borderId="10" xfId="0" applyNumberFormat="1" applyFont="1" applyFill="1" applyBorder="1" applyAlignment="1" applyProtection="1">
      <alignment horizontal="center" vertical="center" wrapText="1"/>
      <protection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204" fontId="7" fillId="0" borderId="0" xfId="0" applyNumberFormat="1" applyFont="1" applyFill="1" applyBorder="1" applyAlignment="1">
      <alignment horizontal="center" vertical="center" wrapText="1"/>
    </xf>
    <xf numFmtId="206" fontId="7" fillId="0" borderId="0" xfId="0" applyNumberFormat="1" applyFont="1" applyFill="1" applyBorder="1" applyAlignment="1">
      <alignment horizontal="center" vertical="center" wrapText="1"/>
    </xf>
    <xf numFmtId="197" fontId="2" fillId="0" borderId="10" xfId="0" applyNumberFormat="1" applyFont="1" applyFill="1" applyBorder="1" applyAlignment="1" applyProtection="1">
      <alignment horizontal="center" vertical="center"/>
      <protection/>
    </xf>
    <xf numFmtId="196" fontId="75" fillId="0" borderId="13" xfId="0" applyNumberFormat="1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98" fontId="7" fillId="33" borderId="18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right" vertical="center" wrapText="1"/>
    </xf>
    <xf numFmtId="0" fontId="76" fillId="0" borderId="0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horizontal="center" vertical="center" wrapText="1"/>
    </xf>
    <xf numFmtId="49" fontId="77" fillId="0" borderId="0" xfId="0" applyNumberFormat="1" applyFont="1" applyFill="1" applyBorder="1" applyAlignment="1">
      <alignment horizontal="center" vertical="center" wrapText="1"/>
    </xf>
    <xf numFmtId="205" fontId="77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>
      <alignment horizontal="center" vertical="center" wrapText="1"/>
    </xf>
    <xf numFmtId="49" fontId="76" fillId="0" borderId="0" xfId="0" applyNumberFormat="1" applyFont="1" applyFill="1" applyBorder="1" applyAlignment="1">
      <alignment horizontal="center" vertical="center" wrapText="1"/>
    </xf>
    <xf numFmtId="0" fontId="76" fillId="0" borderId="0" xfId="0" applyNumberFormat="1" applyFont="1" applyFill="1" applyBorder="1" applyAlignment="1">
      <alignment horizontal="center" vertical="center" wrapText="1"/>
    </xf>
    <xf numFmtId="205" fontId="77" fillId="0" borderId="0" xfId="0" applyNumberFormat="1" applyFont="1" applyFill="1" applyBorder="1" applyAlignment="1" applyProtection="1">
      <alignment horizontal="center" vertical="center"/>
      <protection/>
    </xf>
    <xf numFmtId="205" fontId="77" fillId="0" borderId="15" xfId="0" applyNumberFormat="1" applyFont="1" applyFill="1" applyBorder="1" applyAlignment="1" applyProtection="1">
      <alignment vertical="center"/>
      <protection/>
    </xf>
    <xf numFmtId="0" fontId="77" fillId="0" borderId="0" xfId="0" applyFont="1" applyAlignment="1">
      <alignment horizontal="right" vertical="top"/>
    </xf>
    <xf numFmtId="196" fontId="77" fillId="0" borderId="0" xfId="0" applyNumberFormat="1" applyFont="1" applyFill="1" applyBorder="1" applyAlignment="1" applyProtection="1">
      <alignment horizontal="center" vertical="center"/>
      <protection/>
    </xf>
    <xf numFmtId="196" fontId="77" fillId="0" borderId="0" xfId="0" applyNumberFormat="1" applyFont="1" applyFill="1" applyBorder="1" applyAlignment="1" applyProtection="1">
      <alignment vertical="center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196" fontId="2" fillId="0" borderId="21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197" fontId="2" fillId="33" borderId="10" xfId="0" applyNumberFormat="1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196" fontId="2" fillId="33" borderId="22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 applyProtection="1">
      <alignment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 applyProtection="1">
      <alignment vertical="center"/>
      <protection/>
    </xf>
    <xf numFmtId="199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49" fontId="2" fillId="0" borderId="22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23" xfId="0" applyNumberFormat="1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96" fontId="7" fillId="0" borderId="18" xfId="0" applyNumberFormat="1" applyFont="1" applyFill="1" applyBorder="1" applyAlignment="1" applyProtection="1">
      <alignment vertical="center"/>
      <protection/>
    </xf>
    <xf numFmtId="196" fontId="2" fillId="0" borderId="18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2" fillId="33" borderId="21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96" fontId="2" fillId="0" borderId="22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7" xfId="0" applyNumberFormat="1" applyFont="1" applyFill="1" applyBorder="1" applyAlignment="1" applyProtection="1">
      <alignment vertical="center"/>
      <protection/>
    </xf>
    <xf numFmtId="196" fontId="2" fillId="0" borderId="22" xfId="0" applyNumberFormat="1" applyFont="1" applyFill="1" applyBorder="1" applyAlignment="1" applyProtection="1">
      <alignment vertical="center"/>
      <protection/>
    </xf>
    <xf numFmtId="205" fontId="2" fillId="0" borderId="27" xfId="0" applyNumberFormat="1" applyFont="1" applyFill="1" applyBorder="1" applyAlignment="1" applyProtection="1">
      <alignment vertical="center"/>
      <protection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7" fillId="0" borderId="29" xfId="0" applyFont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7" fillId="0" borderId="31" xfId="0" applyNumberFormat="1" applyFont="1" applyFill="1" applyBorder="1" applyAlignment="1" applyProtection="1">
      <alignment horizontal="left" vertical="center" wrapText="1"/>
      <protection/>
    </xf>
    <xf numFmtId="196" fontId="2" fillId="34" borderId="21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22" xfId="0" applyNumberFormat="1" applyFont="1" applyFill="1" applyBorder="1" applyAlignment="1" applyProtection="1">
      <alignment vertical="center"/>
      <protection/>
    </xf>
    <xf numFmtId="196" fontId="2" fillId="34" borderId="0" xfId="0" applyNumberFormat="1" applyFont="1" applyFill="1" applyBorder="1" applyAlignment="1" applyProtection="1">
      <alignment vertical="center"/>
      <protection/>
    </xf>
    <xf numFmtId="0" fontId="2" fillId="0" borderId="22" xfId="0" applyFont="1" applyBorder="1" applyAlignment="1">
      <alignment vertical="center" wrapText="1"/>
    </xf>
    <xf numFmtId="0" fontId="28" fillId="0" borderId="0" xfId="53" applyFont="1" applyBorder="1" applyAlignment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" fillId="0" borderId="0" xfId="53" applyFont="1" applyBorder="1" applyAlignment="1">
      <alignment horizontal="center" vertical="center"/>
      <protection/>
    </xf>
    <xf numFmtId="0" fontId="12" fillId="0" borderId="0" xfId="53" applyFont="1" applyBorder="1" applyAlignment="1">
      <alignment horizontal="center" vertical="center"/>
      <protection/>
    </xf>
    <xf numFmtId="0" fontId="19" fillId="0" borderId="0" xfId="0" applyFont="1" applyBorder="1" applyAlignment="1">
      <alignment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98" fontId="7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18" xfId="0" applyNumberFormat="1" applyFont="1" applyFill="1" applyBorder="1" applyAlignment="1">
      <alignment horizontal="center" vertical="center" wrapText="1"/>
    </xf>
    <xf numFmtId="205" fontId="2" fillId="35" borderId="18" xfId="0" applyNumberFormat="1" applyFont="1" applyFill="1" applyBorder="1" applyAlignment="1" applyProtection="1">
      <alignment horizontal="center" vertical="center"/>
      <protection/>
    </xf>
    <xf numFmtId="205" fontId="2" fillId="35" borderId="18" xfId="0" applyNumberFormat="1" applyFont="1" applyFill="1" applyBorder="1" applyAlignment="1" applyProtection="1">
      <alignment vertical="center"/>
      <protection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7" xfId="0" applyNumberFormat="1" applyFont="1" applyFill="1" applyBorder="1" applyAlignment="1">
      <alignment horizontal="center" vertical="center" wrapText="1"/>
    </xf>
    <xf numFmtId="49" fontId="7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17" xfId="0" applyNumberFormat="1" applyFont="1" applyFill="1" applyBorder="1" applyAlignment="1" applyProtection="1">
      <alignment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 vertical="center" wrapText="1"/>
    </xf>
    <xf numFmtId="196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vertical="center"/>
      <protection/>
    </xf>
    <xf numFmtId="0" fontId="10" fillId="35" borderId="23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3" xfId="0" applyNumberFormat="1" applyFont="1" applyFill="1" applyBorder="1" applyAlignment="1">
      <alignment horizontal="center" vertical="center"/>
    </xf>
    <xf numFmtId="0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196" fontId="2" fillId="35" borderId="23" xfId="0" applyNumberFormat="1" applyFont="1" applyFill="1" applyBorder="1" applyAlignment="1" applyProtection="1">
      <alignment vertical="center"/>
      <protection/>
    </xf>
    <xf numFmtId="49" fontId="2" fillId="35" borderId="35" xfId="0" applyNumberFormat="1" applyFont="1" applyFill="1" applyBorder="1" applyAlignment="1" applyProtection="1">
      <alignment vertical="center"/>
      <protection/>
    </xf>
    <xf numFmtId="204" fontId="7" fillId="35" borderId="18" xfId="0" applyNumberFormat="1" applyFont="1" applyFill="1" applyBorder="1" applyAlignment="1" applyProtection="1">
      <alignment horizontal="center" vertical="center"/>
      <protection/>
    </xf>
    <xf numFmtId="206" fontId="7" fillId="35" borderId="18" xfId="0" applyNumberFormat="1" applyFont="1" applyFill="1" applyBorder="1" applyAlignment="1" applyProtection="1">
      <alignment horizontal="center" vertical="center"/>
      <protection/>
    </xf>
    <xf numFmtId="196" fontId="7" fillId="35" borderId="18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vertical="center"/>
      <protection/>
    </xf>
    <xf numFmtId="49" fontId="7" fillId="35" borderId="18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14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0" fontId="14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 applyProtection="1">
      <alignment horizontal="center" vertical="center"/>
      <protection/>
    </xf>
    <xf numFmtId="0" fontId="22" fillId="35" borderId="10" xfId="0" applyFont="1" applyFill="1" applyBorder="1" applyAlignment="1">
      <alignment horizontal="center" vertical="center" wrapText="1"/>
    </xf>
    <xf numFmtId="1" fontId="14" fillId="35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0" fontId="14" fillId="35" borderId="10" xfId="0" applyNumberFormat="1" applyFont="1" applyFill="1" applyBorder="1" applyAlignment="1">
      <alignment horizontal="center" vertical="center" wrapText="1"/>
    </xf>
    <xf numFmtId="49" fontId="14" fillId="35" borderId="10" xfId="0" applyNumberFormat="1" applyFont="1" applyFill="1" applyBorder="1" applyAlignment="1" applyProtection="1">
      <alignment horizontal="center" vertical="center"/>
      <protection/>
    </xf>
    <xf numFmtId="49" fontId="14" fillId="35" borderId="10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vertical="center" wrapText="1"/>
    </xf>
    <xf numFmtId="198" fontId="7" fillId="35" borderId="10" xfId="0" applyNumberFormat="1" applyFont="1" applyFill="1" applyBorder="1" applyAlignment="1">
      <alignment horizontal="center" vertical="center" wrapText="1"/>
    </xf>
    <xf numFmtId="49" fontId="24" fillId="35" borderId="10" xfId="0" applyNumberFormat="1" applyFont="1" applyFill="1" applyBorder="1" applyAlignment="1" applyProtection="1">
      <alignment horizontal="center" vertical="center"/>
      <protection/>
    </xf>
    <xf numFmtId="0" fontId="0" fillId="35" borderId="28" xfId="0" applyFill="1" applyBorder="1" applyAlignment="1">
      <alignment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/>
    </xf>
    <xf numFmtId="198" fontId="7" fillId="35" borderId="29" xfId="0" applyNumberFormat="1" applyFont="1" applyFill="1" applyBorder="1" applyAlignment="1">
      <alignment horizontal="center" vertical="center" wrapText="1"/>
    </xf>
    <xf numFmtId="1" fontId="7" fillId="35" borderId="29" xfId="0" applyNumberFormat="1" applyFont="1" applyFill="1" applyBorder="1" applyAlignment="1">
      <alignment horizontal="center" vertical="center" wrapText="1"/>
    </xf>
    <xf numFmtId="0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/>
    </xf>
    <xf numFmtId="49" fontId="7" fillId="35" borderId="29" xfId="0" applyNumberFormat="1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 applyProtection="1">
      <alignment vertical="center"/>
      <protection/>
    </xf>
    <xf numFmtId="49" fontId="7" fillId="35" borderId="10" xfId="0" applyNumberFormat="1" applyFont="1" applyFill="1" applyBorder="1" applyAlignment="1">
      <alignment vertical="center" wrapText="1"/>
    </xf>
    <xf numFmtId="197" fontId="2" fillId="35" borderId="10" xfId="0" applyNumberFormat="1" applyFont="1" applyFill="1" applyBorder="1" applyAlignment="1" applyProtection="1">
      <alignment horizontal="center" vertical="center"/>
      <protection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 applyProtection="1">
      <alignment vertical="center"/>
      <protection/>
    </xf>
    <xf numFmtId="196" fontId="2" fillId="35" borderId="22" xfId="0" applyNumberFormat="1" applyFont="1" applyFill="1" applyBorder="1" applyAlignment="1" applyProtection="1">
      <alignment vertical="center"/>
      <protection/>
    </xf>
    <xf numFmtId="196" fontId="2" fillId="35" borderId="10" xfId="0" applyNumberFormat="1" applyFont="1" applyFill="1" applyBorder="1" applyAlignment="1" applyProtection="1">
      <alignment vertical="center"/>
      <protection/>
    </xf>
    <xf numFmtId="49" fontId="2" fillId="35" borderId="22" xfId="0" applyNumberFormat="1" applyFont="1" applyFill="1" applyBorder="1" applyAlignment="1" applyProtection="1">
      <alignment vertical="center"/>
      <protection/>
    </xf>
    <xf numFmtId="49" fontId="7" fillId="35" borderId="36" xfId="0" applyNumberFormat="1" applyFont="1" applyFill="1" applyBorder="1" applyAlignment="1">
      <alignment vertical="center" wrapText="1"/>
    </xf>
    <xf numFmtId="49" fontId="14" fillId="35" borderId="10" xfId="0" applyNumberFormat="1" applyFont="1" applyFill="1" applyBorder="1" applyAlignment="1">
      <alignment vertical="center" wrapText="1"/>
    </xf>
    <xf numFmtId="0" fontId="7" fillId="0" borderId="37" xfId="0" applyNumberFormat="1" applyFont="1" applyFill="1" applyBorder="1" applyAlignment="1" applyProtection="1">
      <alignment vertical="center"/>
      <protection/>
    </xf>
    <xf numFmtId="0" fontId="7" fillId="0" borderId="38" xfId="0" applyFont="1" applyBorder="1" applyAlignment="1">
      <alignment vertical="center" wrapText="1"/>
    </xf>
    <xf numFmtId="0" fontId="7" fillId="0" borderId="39" xfId="0" applyFont="1" applyBorder="1" applyAlignment="1">
      <alignment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77" fillId="0" borderId="0" xfId="0" applyFont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1" fontId="78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0" fontId="78" fillId="35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78" fillId="35" borderId="1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 vertical="center"/>
      <protection/>
    </xf>
    <xf numFmtId="49" fontId="77" fillId="0" borderId="10" xfId="0" applyNumberFormat="1" applyFont="1" applyBorder="1" applyAlignment="1">
      <alignment horizontal="center" vertical="center" wrapText="1"/>
    </xf>
    <xf numFmtId="49" fontId="77" fillId="33" borderId="10" xfId="0" applyNumberFormat="1" applyFont="1" applyFill="1" applyBorder="1" applyAlignment="1">
      <alignment horizontal="center" vertical="center" wrapText="1"/>
    </xf>
    <xf numFmtId="0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10" xfId="0" applyFont="1" applyFill="1" applyBorder="1" applyAlignment="1">
      <alignment horizontal="center" vertical="center" wrapText="1"/>
    </xf>
    <xf numFmtId="49" fontId="77" fillId="0" borderId="10" xfId="0" applyNumberFormat="1" applyFont="1" applyFill="1" applyBorder="1" applyAlignment="1">
      <alignment horizontal="center" vertical="center" wrapText="1"/>
    </xf>
    <xf numFmtId="2" fontId="77" fillId="0" borderId="10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1" fontId="24" fillId="0" borderId="40" xfId="0" applyNumberFormat="1" applyFont="1" applyFill="1" applyBorder="1" applyAlignment="1">
      <alignment horizontal="center" vertical="center" wrapText="1"/>
    </xf>
    <xf numFmtId="196" fontId="14" fillId="0" borderId="40" xfId="0" applyNumberFormat="1" applyFont="1" applyFill="1" applyBorder="1" applyAlignment="1" applyProtection="1">
      <alignment vertical="center"/>
      <protection/>
    </xf>
    <xf numFmtId="49" fontId="77" fillId="0" borderId="10" xfId="0" applyNumberFormat="1" applyFont="1" applyFill="1" applyBorder="1" applyAlignment="1">
      <alignment horizontal="left" vertical="center" wrapText="1"/>
    </xf>
    <xf numFmtId="197" fontId="77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10" xfId="0" applyFont="1" applyFill="1" applyBorder="1" applyAlignment="1">
      <alignment horizontal="center" vertical="center" wrapText="1"/>
    </xf>
    <xf numFmtId="49" fontId="77" fillId="0" borderId="11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 vertical="center" wrapText="1"/>
    </xf>
    <xf numFmtId="196" fontId="77" fillId="0" borderId="10" xfId="0" applyNumberFormat="1" applyFont="1" applyFill="1" applyBorder="1" applyAlignment="1" applyProtection="1">
      <alignment horizontal="center" vertical="center"/>
      <protection/>
    </xf>
    <xf numFmtId="196" fontId="77" fillId="0" borderId="10" xfId="0" applyNumberFormat="1" applyFont="1" applyFill="1" applyBorder="1" applyAlignment="1" applyProtection="1">
      <alignment vertical="center"/>
      <protection/>
    </xf>
    <xf numFmtId="196" fontId="77" fillId="0" borderId="0" xfId="0" applyNumberFormat="1" applyFont="1" applyFill="1" applyBorder="1" applyAlignment="1" applyProtection="1">
      <alignment vertical="center"/>
      <protection/>
    </xf>
    <xf numFmtId="196" fontId="77" fillId="0" borderId="27" xfId="0" applyNumberFormat="1" applyFont="1" applyFill="1" applyBorder="1" applyAlignment="1" applyProtection="1">
      <alignment vertical="center"/>
      <protection/>
    </xf>
    <xf numFmtId="196" fontId="77" fillId="0" borderId="10" xfId="0" applyNumberFormat="1" applyFont="1" applyFill="1" applyBorder="1" applyAlignment="1" applyProtection="1">
      <alignment horizontal="center" vertical="center"/>
      <protection/>
    </xf>
    <xf numFmtId="49" fontId="79" fillId="0" borderId="10" xfId="0" applyNumberFormat="1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>
      <alignment vertical="center" wrapText="1"/>
    </xf>
    <xf numFmtId="0" fontId="79" fillId="0" borderId="10" xfId="0" applyNumberFormat="1" applyFont="1" applyFill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/>
    </xf>
    <xf numFmtId="49" fontId="79" fillId="0" borderId="17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 vertical="center" wrapText="1"/>
    </xf>
    <xf numFmtId="196" fontId="79" fillId="0" borderId="10" xfId="0" applyNumberFormat="1" applyFont="1" applyFill="1" applyBorder="1" applyAlignment="1" applyProtection="1">
      <alignment horizontal="center" vertical="center"/>
      <protection/>
    </xf>
    <xf numFmtId="196" fontId="79" fillId="0" borderId="10" xfId="0" applyNumberFormat="1" applyFont="1" applyFill="1" applyBorder="1" applyAlignment="1" applyProtection="1">
      <alignment vertical="center"/>
      <protection/>
    </xf>
    <xf numFmtId="196" fontId="79" fillId="0" borderId="0" xfId="0" applyNumberFormat="1" applyFont="1" applyFill="1" applyBorder="1" applyAlignment="1" applyProtection="1">
      <alignment vertical="center"/>
      <protection/>
    </xf>
    <xf numFmtId="196" fontId="79" fillId="0" borderId="27" xfId="0" applyNumberFormat="1" applyFont="1" applyFill="1" applyBorder="1" applyAlignment="1" applyProtection="1">
      <alignment vertical="center"/>
      <protection/>
    </xf>
    <xf numFmtId="1" fontId="79" fillId="0" borderId="10" xfId="0" applyNumberFormat="1" applyFont="1" applyBorder="1" applyAlignment="1">
      <alignment horizontal="center" vertical="center"/>
    </xf>
    <xf numFmtId="49" fontId="79" fillId="33" borderId="10" xfId="0" applyNumberFormat="1" applyFont="1" applyFill="1" applyBorder="1" applyAlignment="1">
      <alignment horizontal="center" vertical="center"/>
    </xf>
    <xf numFmtId="0" fontId="79" fillId="33" borderId="10" xfId="0" applyNumberFormat="1" applyFont="1" applyFill="1" applyBorder="1" applyAlignment="1">
      <alignment horizontal="center" vertical="center"/>
    </xf>
    <xf numFmtId="49" fontId="79" fillId="33" borderId="17" xfId="0" applyNumberFormat="1" applyFont="1" applyFill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vertical="center" wrapText="1"/>
    </xf>
    <xf numFmtId="0" fontId="14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 applyProtection="1">
      <alignment horizontal="center" vertical="center"/>
      <protection/>
    </xf>
    <xf numFmtId="0" fontId="80" fillId="34" borderId="10" xfId="0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/>
    </xf>
    <xf numFmtId="49" fontId="14" fillId="34" borderId="17" xfId="0" applyNumberFormat="1" applyFont="1" applyFill="1" applyBorder="1" applyAlignment="1">
      <alignment horizontal="center" vertical="center"/>
    </xf>
    <xf numFmtId="0" fontId="14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 applyProtection="1">
      <alignment horizontal="center" vertical="center"/>
      <protection/>
    </xf>
    <xf numFmtId="49" fontId="14" fillId="34" borderId="10" xfId="0" applyNumberFormat="1" applyFont="1" applyFill="1" applyBorder="1" applyAlignment="1" applyProtection="1">
      <alignment vertical="center"/>
      <protection/>
    </xf>
    <xf numFmtId="196" fontId="2" fillId="34" borderId="27" xfId="0" applyNumberFormat="1" applyFont="1" applyFill="1" applyBorder="1" applyAlignment="1" applyProtection="1">
      <alignment vertical="center"/>
      <protection/>
    </xf>
    <xf numFmtId="49" fontId="79" fillId="0" borderId="10" xfId="0" applyNumberFormat="1" applyFont="1" applyBorder="1" applyAlignment="1">
      <alignment vertical="center" wrapText="1"/>
    </xf>
    <xf numFmtId="0" fontId="79" fillId="0" borderId="10" xfId="0" applyNumberFormat="1" applyFont="1" applyBorder="1" applyAlignment="1">
      <alignment horizontal="center" vertical="center"/>
    </xf>
    <xf numFmtId="49" fontId="79" fillId="0" borderId="10" xfId="0" applyNumberFormat="1" applyFont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1" fontId="79" fillId="0" borderId="10" xfId="0" applyNumberFormat="1" applyFont="1" applyBorder="1" applyAlignment="1">
      <alignment horizontal="center" vertical="center" wrapText="1"/>
    </xf>
    <xf numFmtId="49" fontId="79" fillId="0" borderId="11" xfId="0" applyNumberFormat="1" applyFont="1" applyBorder="1" applyAlignment="1">
      <alignment vertical="center" wrapText="1"/>
    </xf>
    <xf numFmtId="0" fontId="82" fillId="0" borderId="11" xfId="0" applyNumberFormat="1" applyFont="1" applyBorder="1" applyAlignment="1">
      <alignment horizontal="center" vertical="center"/>
    </xf>
    <xf numFmtId="49" fontId="79" fillId="0" borderId="11" xfId="0" applyNumberFormat="1" applyFont="1" applyBorder="1" applyAlignment="1">
      <alignment horizontal="center" vertical="center"/>
    </xf>
    <xf numFmtId="0" fontId="79" fillId="0" borderId="1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center" vertical="center" wrapText="1"/>
    </xf>
    <xf numFmtId="1" fontId="79" fillId="0" borderId="11" xfId="0" applyNumberFormat="1" applyFont="1" applyBorder="1" applyAlignment="1">
      <alignment horizontal="center" vertical="center"/>
    </xf>
    <xf numFmtId="0" fontId="79" fillId="0" borderId="11" xfId="0" applyNumberFormat="1" applyFont="1" applyBorder="1" applyAlignment="1">
      <alignment horizontal="center" vertical="center" wrapText="1"/>
    </xf>
    <xf numFmtId="49" fontId="79" fillId="0" borderId="11" xfId="0" applyNumberFormat="1" applyFont="1" applyBorder="1" applyAlignment="1">
      <alignment horizontal="center" vertical="center" wrapText="1"/>
    </xf>
    <xf numFmtId="198" fontId="81" fillId="0" borderId="17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79" fillId="35" borderId="10" xfId="0" applyNumberFormat="1" applyFont="1" applyFill="1" applyBorder="1" applyAlignment="1">
      <alignment horizontal="center" vertical="center"/>
    </xf>
    <xf numFmtId="1" fontId="83" fillId="0" borderId="10" xfId="0" applyNumberFormat="1" applyFont="1" applyFill="1" applyBorder="1" applyAlignment="1">
      <alignment horizontal="center" vertical="center"/>
    </xf>
    <xf numFmtId="1" fontId="79" fillId="0" borderId="10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/>
    </xf>
    <xf numFmtId="0" fontId="79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 wrapText="1"/>
    </xf>
    <xf numFmtId="49" fontId="79" fillId="0" borderId="10" xfId="0" applyNumberFormat="1" applyFont="1" applyBorder="1" applyAlignment="1">
      <alignment horizontal="center" vertical="center"/>
    </xf>
    <xf numFmtId="49" fontId="82" fillId="35" borderId="10" xfId="0" applyNumberFormat="1" applyFont="1" applyFill="1" applyBorder="1" applyAlignment="1">
      <alignment horizontal="center" vertical="center"/>
    </xf>
    <xf numFmtId="49" fontId="82" fillId="35" borderId="10" xfId="0" applyNumberFormat="1" applyFont="1" applyFill="1" applyBorder="1" applyAlignment="1" applyProtection="1">
      <alignment horizontal="center" vertical="center"/>
      <protection/>
    </xf>
    <xf numFmtId="0" fontId="81" fillId="35" borderId="10" xfId="0" applyFont="1" applyFill="1" applyBorder="1" applyAlignment="1">
      <alignment horizontal="center" vertical="center" wrapText="1"/>
    </xf>
    <xf numFmtId="1" fontId="79" fillId="35" borderId="10" xfId="0" applyNumberFormat="1" applyFont="1" applyFill="1" applyBorder="1" applyAlignment="1">
      <alignment horizontal="center" vertical="center" wrapText="1"/>
    </xf>
    <xf numFmtId="49" fontId="79" fillId="35" borderId="10" xfId="0" applyNumberFormat="1" applyFont="1" applyFill="1" applyBorder="1" applyAlignment="1">
      <alignment horizontal="center" vertical="center"/>
    </xf>
    <xf numFmtId="0" fontId="79" fillId="35" borderId="10" xfId="0" applyFont="1" applyFill="1" applyBorder="1" applyAlignment="1">
      <alignment horizontal="center" vertical="center" wrapText="1"/>
    </xf>
    <xf numFmtId="49" fontId="79" fillId="0" borderId="10" xfId="0" applyNumberFormat="1" applyFont="1" applyFill="1" applyBorder="1" applyAlignment="1" applyProtection="1">
      <alignment horizontal="center" vertical="center"/>
      <protection/>
    </xf>
    <xf numFmtId="49" fontId="79" fillId="33" borderId="10" xfId="0" applyNumberFormat="1" applyFont="1" applyFill="1" applyBorder="1" applyAlignment="1" applyProtection="1">
      <alignment horizontal="center" vertical="center"/>
      <protection/>
    </xf>
    <xf numFmtId="1" fontId="79" fillId="33" borderId="10" xfId="0" applyNumberFormat="1" applyFont="1" applyFill="1" applyBorder="1" applyAlignment="1">
      <alignment horizontal="center" vertical="center" wrapText="1"/>
    </xf>
    <xf numFmtId="49" fontId="79" fillId="33" borderId="10" xfId="0" applyNumberFormat="1" applyFont="1" applyFill="1" applyBorder="1" applyAlignment="1">
      <alignment horizontal="center" vertical="center" wrapText="1"/>
    </xf>
    <xf numFmtId="0" fontId="79" fillId="33" borderId="10" xfId="0" applyFont="1" applyFill="1" applyBorder="1" applyAlignment="1">
      <alignment horizontal="center" vertical="center" wrapText="1"/>
    </xf>
    <xf numFmtId="0" fontId="79" fillId="33" borderId="10" xfId="0" applyNumberFormat="1" applyFont="1" applyFill="1" applyBorder="1" applyAlignment="1">
      <alignment horizontal="center" vertical="center" wrapText="1"/>
    </xf>
    <xf numFmtId="1" fontId="79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82" fillId="0" borderId="40" xfId="0" applyNumberFormat="1" applyFont="1" applyFill="1" applyBorder="1" applyAlignment="1">
      <alignment horizontal="center" vertical="center" wrapText="1"/>
    </xf>
    <xf numFmtId="49" fontId="82" fillId="0" borderId="40" xfId="0" applyNumberFormat="1" applyFont="1" applyFill="1" applyBorder="1" applyAlignment="1" applyProtection="1">
      <alignment horizontal="center" vertical="center"/>
      <protection/>
    </xf>
    <xf numFmtId="196" fontId="79" fillId="0" borderId="40" xfId="0" applyNumberFormat="1" applyFont="1" applyFill="1" applyBorder="1" applyAlignment="1" applyProtection="1">
      <alignment horizontal="center" vertical="center"/>
      <protection/>
    </xf>
    <xf numFmtId="49" fontId="82" fillId="0" borderId="18" xfId="0" applyNumberFormat="1" applyFont="1" applyFill="1" applyBorder="1" applyAlignment="1">
      <alignment horizontal="center" vertical="center" wrapText="1"/>
    </xf>
    <xf numFmtId="0" fontId="79" fillId="0" borderId="17" xfId="0" applyNumberFormat="1" applyFont="1" applyFill="1" applyBorder="1" applyAlignment="1">
      <alignment horizontal="center" vertical="center"/>
    </xf>
    <xf numFmtId="0" fontId="79" fillId="33" borderId="17" xfId="0" applyNumberFormat="1" applyFont="1" applyFill="1" applyBorder="1" applyAlignment="1">
      <alignment horizontal="center" vertical="center"/>
    </xf>
    <xf numFmtId="0" fontId="14" fillId="34" borderId="17" xfId="0" applyNumberFormat="1" applyFont="1" applyFill="1" applyBorder="1" applyAlignment="1">
      <alignment horizontal="center" vertical="center"/>
    </xf>
    <xf numFmtId="49" fontId="82" fillId="0" borderId="18" xfId="0" applyNumberFormat="1" applyFont="1" applyFill="1" applyBorder="1" applyAlignment="1" applyProtection="1">
      <alignment horizontal="center" vertical="center"/>
      <protection/>
    </xf>
    <xf numFmtId="0" fontId="14" fillId="0" borderId="17" xfId="0" applyNumberFormat="1" applyFont="1" applyBorder="1" applyAlignment="1">
      <alignment horizontal="center" vertical="center"/>
    </xf>
    <xf numFmtId="49" fontId="82" fillId="35" borderId="18" xfId="0" applyNumberFormat="1" applyFont="1" applyFill="1" applyBorder="1" applyAlignment="1">
      <alignment horizontal="center" vertical="center" wrapText="1"/>
    </xf>
    <xf numFmtId="198" fontId="81" fillId="0" borderId="16" xfId="0" applyNumberFormat="1" applyFont="1" applyFill="1" applyBorder="1" applyAlignment="1" applyProtection="1">
      <alignment horizontal="center" vertical="center"/>
      <protection/>
    </xf>
    <xf numFmtId="198" fontId="82" fillId="0" borderId="18" xfId="0" applyNumberFormat="1" applyFont="1" applyFill="1" applyBorder="1" applyAlignment="1" applyProtection="1">
      <alignment horizontal="center" vertical="center"/>
      <protection/>
    </xf>
    <xf numFmtId="49" fontId="82" fillId="35" borderId="17" xfId="0" applyNumberFormat="1" applyFont="1" applyFill="1" applyBorder="1" applyAlignment="1">
      <alignment horizontal="center" vertical="center"/>
    </xf>
    <xf numFmtId="49" fontId="82" fillId="35" borderId="17" xfId="0" applyNumberFormat="1" applyFont="1" applyFill="1" applyBorder="1" applyAlignment="1">
      <alignment horizontal="center" vertical="center" wrapText="1"/>
    </xf>
    <xf numFmtId="49" fontId="82" fillId="35" borderId="17" xfId="0" applyNumberFormat="1" applyFont="1" applyFill="1" applyBorder="1" applyAlignment="1" applyProtection="1">
      <alignment horizontal="center" vertical="center"/>
      <protection/>
    </xf>
    <xf numFmtId="0" fontId="10" fillId="35" borderId="10" xfId="0" applyFont="1" applyFill="1" applyBorder="1" applyAlignment="1">
      <alignment horizontal="center" vertical="center" wrapText="1"/>
    </xf>
    <xf numFmtId="204" fontId="2" fillId="0" borderId="0" xfId="0" applyNumberFormat="1" applyFont="1" applyFill="1" applyBorder="1" applyAlignment="1" applyProtection="1">
      <alignment vertical="center"/>
      <protection/>
    </xf>
    <xf numFmtId="196" fontId="7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 applyProtection="1">
      <alignment vertical="center"/>
      <protection/>
    </xf>
    <xf numFmtId="0" fontId="77" fillId="0" borderId="41" xfId="0" applyFont="1" applyBorder="1" applyAlignment="1">
      <alignment vertical="center" wrapText="1"/>
    </xf>
    <xf numFmtId="0" fontId="77" fillId="0" borderId="10" xfId="0" applyFont="1" applyBorder="1" applyAlignment="1">
      <alignment horizontal="center" vertical="center" wrapText="1"/>
    </xf>
    <xf numFmtId="196" fontId="77" fillId="0" borderId="10" xfId="0" applyNumberFormat="1" applyFont="1" applyFill="1" applyBorder="1" applyAlignment="1" applyProtection="1">
      <alignment horizontal="center" vertical="center"/>
      <protection/>
    </xf>
    <xf numFmtId="0" fontId="7" fillId="35" borderId="24" xfId="0" applyFont="1" applyFill="1" applyBorder="1" applyAlignment="1">
      <alignment horizontal="center" vertical="center" wrapText="1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196" fontId="2" fillId="35" borderId="0" xfId="0" applyNumberFormat="1" applyFont="1" applyFill="1" applyBorder="1" applyAlignment="1" applyProtection="1">
      <alignment vertical="center"/>
      <protection/>
    </xf>
    <xf numFmtId="196" fontId="2" fillId="35" borderId="27" xfId="0" applyNumberFormat="1" applyFont="1" applyFill="1" applyBorder="1" applyAlignment="1" applyProtection="1">
      <alignment vertical="center"/>
      <protection/>
    </xf>
    <xf numFmtId="196" fontId="2" fillId="0" borderId="17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 wrapText="1"/>
    </xf>
    <xf numFmtId="49" fontId="2" fillId="35" borderId="42" xfId="0" applyNumberFormat="1" applyFont="1" applyFill="1" applyBorder="1" applyAlignment="1" applyProtection="1">
      <alignment horizontal="left" vertical="center"/>
      <protection locked="0"/>
    </xf>
    <xf numFmtId="0" fontId="2" fillId="35" borderId="43" xfId="0" applyFont="1" applyFill="1" applyBorder="1" applyAlignment="1" applyProtection="1">
      <alignment horizontal="center" vertical="center" wrapText="1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208" fontId="2" fillId="35" borderId="17" xfId="0" applyNumberFormat="1" applyFont="1" applyFill="1" applyBorder="1" applyAlignment="1" applyProtection="1">
      <alignment horizontal="center" vertical="center"/>
      <protection locked="0"/>
    </xf>
    <xf numFmtId="208" fontId="2" fillId="35" borderId="44" xfId="0" applyNumberFormat="1" applyFont="1" applyFill="1" applyBorder="1" applyAlignment="1" applyProtection="1">
      <alignment horizontal="center" vertical="center"/>
      <protection locked="0"/>
    </xf>
    <xf numFmtId="198" fontId="7" fillId="35" borderId="42" xfId="54" applyNumberFormat="1" applyFont="1" applyFill="1" applyBorder="1" applyAlignment="1" applyProtection="1">
      <alignment horizontal="center" vertical="center"/>
      <protection locked="0"/>
    </xf>
    <xf numFmtId="208" fontId="7" fillId="35" borderId="45" xfId="0" applyNumberFormat="1" applyFont="1" applyFill="1" applyBorder="1" applyAlignment="1" applyProtection="1">
      <alignment horizontal="center" vertical="center"/>
      <protection hidden="1"/>
    </xf>
    <xf numFmtId="208" fontId="7" fillId="35" borderId="17" xfId="0" applyNumberFormat="1" applyFont="1" applyFill="1" applyBorder="1" applyAlignment="1" applyProtection="1">
      <alignment horizontal="center" vertical="center"/>
      <protection hidden="1"/>
    </xf>
    <xf numFmtId="49" fontId="7" fillId="35" borderId="17" xfId="0" applyNumberFormat="1" applyFont="1" applyFill="1" applyBorder="1" applyAlignment="1" applyProtection="1">
      <alignment horizontal="center" vertical="center"/>
      <protection locked="0"/>
    </xf>
    <xf numFmtId="0" fontId="7" fillId="35" borderId="17" xfId="0" applyNumberFormat="1" applyFont="1" applyFill="1" applyBorder="1" applyAlignment="1" applyProtection="1">
      <alignment horizontal="center" vertical="center"/>
      <protection locked="0"/>
    </xf>
    <xf numFmtId="49" fontId="2" fillId="35" borderId="46" xfId="0" applyNumberFormat="1" applyFont="1" applyFill="1" applyBorder="1" applyAlignment="1" applyProtection="1">
      <alignment horizontal="left" vertical="center"/>
      <protection locked="0"/>
    </xf>
    <xf numFmtId="0" fontId="2" fillId="35" borderId="47" xfId="0" applyFont="1" applyFill="1" applyBorder="1" applyAlignment="1" applyProtection="1">
      <alignment horizontal="center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208" fontId="2" fillId="35" borderId="10" xfId="0" applyNumberFormat="1" applyFont="1" applyFill="1" applyBorder="1" applyAlignment="1" applyProtection="1">
      <alignment horizontal="center" vertical="center"/>
      <protection locked="0"/>
    </xf>
    <xf numFmtId="208" fontId="2" fillId="35" borderId="22" xfId="0" applyNumberFormat="1" applyFont="1" applyFill="1" applyBorder="1" applyAlignment="1" applyProtection="1">
      <alignment horizontal="center" vertical="center"/>
      <protection locked="0"/>
    </xf>
    <xf numFmtId="198" fontId="7" fillId="35" borderId="46" xfId="54" applyNumberFormat="1" applyFont="1" applyFill="1" applyBorder="1" applyAlignment="1" applyProtection="1">
      <alignment horizontal="center" vertical="center"/>
      <protection locked="0"/>
    </xf>
    <xf numFmtId="1" fontId="7" fillId="35" borderId="48" xfId="54" applyNumberFormat="1" applyFont="1" applyFill="1" applyBorder="1" applyAlignment="1" applyProtection="1">
      <alignment horizontal="center" vertical="center"/>
      <protection locked="0"/>
    </xf>
    <xf numFmtId="49" fontId="2" fillId="35" borderId="29" xfId="54" applyNumberFormat="1" applyFont="1" applyFill="1" applyBorder="1" applyAlignment="1" applyProtection="1">
      <alignment horizontal="right" vertical="center" wrapText="1"/>
      <protection locked="0"/>
    </xf>
    <xf numFmtId="0" fontId="2" fillId="35" borderId="46" xfId="0" applyFont="1" applyFill="1" applyBorder="1" applyAlignment="1" applyProtection="1">
      <alignment horizontal="left" vertical="center" wrapText="1"/>
      <protection locked="0"/>
    </xf>
    <xf numFmtId="1" fontId="7" fillId="35" borderId="48" xfId="0" applyNumberFormat="1" applyFont="1" applyFill="1" applyBorder="1" applyAlignment="1" applyProtection="1">
      <alignment horizontal="center" vertical="center"/>
      <protection hidden="1"/>
    </xf>
    <xf numFmtId="205" fontId="7" fillId="35" borderId="10" xfId="54" applyNumberFormat="1" applyFont="1" applyFill="1" applyBorder="1" applyAlignment="1" applyProtection="1">
      <alignment horizontal="center" vertical="center" wrapText="1"/>
      <protection hidden="1"/>
    </xf>
    <xf numFmtId="208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29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/>
      <protection locked="0"/>
    </xf>
    <xf numFmtId="49" fontId="7" fillId="35" borderId="29" xfId="54" applyNumberFormat="1" applyFont="1" applyFill="1" applyBorder="1" applyAlignment="1" applyProtection="1">
      <alignment vertical="center" wrapText="1"/>
      <protection locked="0"/>
    </xf>
    <xf numFmtId="0" fontId="0" fillId="35" borderId="10" xfId="0" applyFont="1" applyFill="1" applyBorder="1" applyAlignment="1">
      <alignment horizontal="center" vertical="center" wrapText="1"/>
    </xf>
    <xf numFmtId="49" fontId="7" fillId="35" borderId="29" xfId="0" applyNumberFormat="1" applyFont="1" applyFill="1" applyBorder="1" applyAlignment="1" applyProtection="1">
      <alignment horizontal="left" vertical="center" wrapText="1"/>
      <protection locked="0"/>
    </xf>
    <xf numFmtId="208" fontId="7" fillId="35" borderId="21" xfId="0" applyNumberFormat="1" applyFont="1" applyFill="1" applyBorder="1" applyAlignment="1" applyProtection="1">
      <alignment horizontal="center" vertical="center"/>
      <protection hidden="1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49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47" xfId="0" applyNumberFormat="1" applyFont="1" applyFill="1" applyBorder="1" applyAlignment="1" applyProtection="1">
      <alignment horizontal="center" vertical="center"/>
      <protection locked="0"/>
    </xf>
    <xf numFmtId="0" fontId="2" fillId="35" borderId="22" xfId="0" applyNumberFormat="1" applyFont="1" applyFill="1" applyBorder="1" applyAlignment="1" applyProtection="1">
      <alignment horizontal="center" vertical="center"/>
      <protection locked="0"/>
    </xf>
    <xf numFmtId="209" fontId="7" fillId="35" borderId="46" xfId="0" applyNumberFormat="1" applyFont="1" applyFill="1" applyBorder="1" applyAlignment="1" applyProtection="1">
      <alignment horizontal="center" vertical="center"/>
      <protection locked="0"/>
    </xf>
    <xf numFmtId="0" fontId="11" fillId="35" borderId="10" xfId="0" applyNumberFormat="1" applyFont="1" applyFill="1" applyBorder="1" applyAlignment="1" applyProtection="1">
      <alignment horizontal="center" vertical="center"/>
      <protection locked="0"/>
    </xf>
    <xf numFmtId="0" fontId="11" fillId="35" borderId="22" xfId="0" applyNumberFormat="1" applyFont="1" applyFill="1" applyBorder="1" applyAlignment="1" applyProtection="1">
      <alignment horizontal="center" vertical="center"/>
      <protection locked="0"/>
    </xf>
    <xf numFmtId="49" fontId="2" fillId="35" borderId="48" xfId="54" applyNumberFormat="1" applyFont="1" applyFill="1" applyBorder="1" applyAlignment="1" applyProtection="1">
      <alignment horizontal="right" vertical="center" wrapText="1"/>
      <protection locked="0"/>
    </xf>
    <xf numFmtId="198" fontId="7" fillId="35" borderId="46" xfId="0" applyNumberFormat="1" applyFont="1" applyFill="1" applyBorder="1" applyAlignment="1" applyProtection="1">
      <alignment horizontal="center" vertical="center"/>
      <protection locked="0"/>
    </xf>
    <xf numFmtId="1" fontId="7" fillId="35" borderId="48" xfId="0" applyNumberFormat="1" applyFont="1" applyFill="1" applyBorder="1" applyAlignment="1" applyProtection="1">
      <alignment horizontal="center" vertical="center"/>
      <protection locked="0"/>
    </xf>
    <xf numFmtId="49" fontId="2" fillId="35" borderId="49" xfId="0" applyNumberFormat="1" applyFont="1" applyFill="1" applyBorder="1" applyAlignment="1" applyProtection="1">
      <alignment horizontal="left" vertical="center"/>
      <protection locked="0"/>
    </xf>
    <xf numFmtId="49" fontId="7" fillId="35" borderId="41" xfId="54" applyNumberFormat="1" applyFont="1" applyFill="1" applyBorder="1" applyAlignment="1" applyProtection="1">
      <alignment vertical="center" wrapText="1"/>
      <protection locked="0"/>
    </xf>
    <xf numFmtId="208" fontId="2" fillId="35" borderId="11" xfId="0" applyNumberFormat="1" applyFont="1" applyFill="1" applyBorder="1" applyAlignment="1" applyProtection="1">
      <alignment horizontal="center" vertical="center"/>
      <protection locked="0"/>
    </xf>
    <xf numFmtId="208" fontId="2" fillId="35" borderId="34" xfId="0" applyNumberFormat="1" applyFont="1" applyFill="1" applyBorder="1" applyAlignment="1" applyProtection="1">
      <alignment horizontal="center" vertical="center"/>
      <protection locked="0"/>
    </xf>
    <xf numFmtId="198" fontId="7" fillId="35" borderId="49" xfId="54" applyNumberFormat="1" applyFont="1" applyFill="1" applyBorder="1" applyAlignment="1" applyProtection="1">
      <alignment horizontal="center" vertical="center"/>
      <protection locked="0"/>
    </xf>
    <xf numFmtId="205" fontId="7" fillId="35" borderId="11" xfId="54" applyNumberFormat="1" applyFont="1" applyFill="1" applyBorder="1" applyAlignment="1" applyProtection="1">
      <alignment horizontal="center" vertical="center" wrapText="1"/>
      <protection hidden="1"/>
    </xf>
    <xf numFmtId="49" fontId="7" fillId="35" borderId="11" xfId="0" applyNumberFormat="1" applyFont="1" applyFill="1" applyBorder="1" applyAlignment="1" applyProtection="1">
      <alignment horizontal="center" vertical="center"/>
      <protection locked="0"/>
    </xf>
    <xf numFmtId="49" fontId="2" fillId="35" borderId="50" xfId="0" applyNumberFormat="1" applyFont="1" applyFill="1" applyBorder="1" applyAlignment="1" applyProtection="1">
      <alignment horizontal="left" vertical="center"/>
      <protection locked="0"/>
    </xf>
    <xf numFmtId="208" fontId="10" fillId="35" borderId="51" xfId="0" applyNumberFormat="1" applyFont="1" applyFill="1" applyBorder="1" applyAlignment="1" applyProtection="1">
      <alignment horizontal="center" vertical="center"/>
      <protection locked="0"/>
    </xf>
    <xf numFmtId="208" fontId="10" fillId="35" borderId="52" xfId="0" applyNumberFormat="1" applyFont="1" applyFill="1" applyBorder="1" applyAlignment="1" applyProtection="1">
      <alignment horizontal="center" vertical="center"/>
      <protection locked="0"/>
    </xf>
    <xf numFmtId="208" fontId="2" fillId="35" borderId="52" xfId="0" applyNumberFormat="1" applyFont="1" applyFill="1" applyBorder="1" applyAlignment="1" applyProtection="1">
      <alignment horizontal="center" vertical="center"/>
      <protection locked="0"/>
    </xf>
    <xf numFmtId="208" fontId="2" fillId="35" borderId="53" xfId="0" applyNumberFormat="1" applyFont="1" applyFill="1" applyBorder="1" applyAlignment="1" applyProtection="1">
      <alignment horizontal="center" vertical="center"/>
      <protection locked="0"/>
    </xf>
    <xf numFmtId="198" fontId="7" fillId="35" borderId="54" xfId="54" applyNumberFormat="1" applyFont="1" applyFill="1" applyBorder="1" applyAlignment="1" applyProtection="1">
      <alignment horizontal="center" vertical="center"/>
      <protection locked="0"/>
    </xf>
    <xf numFmtId="1" fontId="7" fillId="35" borderId="51" xfId="0" applyNumberFormat="1" applyFont="1" applyFill="1" applyBorder="1" applyAlignment="1" applyProtection="1">
      <alignment horizontal="center" vertical="center"/>
      <protection hidden="1"/>
    </xf>
    <xf numFmtId="1" fontId="7" fillId="35" borderId="52" xfId="0" applyNumberFormat="1" applyFont="1" applyFill="1" applyBorder="1" applyAlignment="1" applyProtection="1">
      <alignment horizontal="center" vertical="center"/>
      <protection hidden="1"/>
    </xf>
    <xf numFmtId="0" fontId="2" fillId="35" borderId="52" xfId="0" applyFont="1" applyFill="1" applyBorder="1" applyAlignment="1" applyProtection="1">
      <alignment horizontal="center" vertical="center" wrapText="1"/>
      <protection locked="0"/>
    </xf>
    <xf numFmtId="49" fontId="2" fillId="35" borderId="55" xfId="0" applyNumberFormat="1" applyFont="1" applyFill="1" applyBorder="1" applyAlignment="1" applyProtection="1">
      <alignment horizontal="right" vertical="center" wrapText="1"/>
      <protection locked="0"/>
    </xf>
    <xf numFmtId="208" fontId="10" fillId="35" borderId="47" xfId="0" applyNumberFormat="1" applyFont="1" applyFill="1" applyBorder="1" applyAlignment="1" applyProtection="1">
      <alignment horizontal="center" vertical="center"/>
      <protection locked="0"/>
    </xf>
    <xf numFmtId="208" fontId="10" fillId="35" borderId="10" xfId="0" applyNumberFormat="1" applyFont="1" applyFill="1" applyBorder="1" applyAlignment="1" applyProtection="1">
      <alignment horizontal="center" vertical="center"/>
      <protection locked="0"/>
    </xf>
    <xf numFmtId="198" fontId="7" fillId="35" borderId="48" xfId="54" applyNumberFormat="1" applyFont="1" applyFill="1" applyBorder="1" applyAlignment="1" applyProtection="1">
      <alignment horizontal="center" vertical="center"/>
      <protection locked="0"/>
    </xf>
    <xf numFmtId="1" fontId="7" fillId="35" borderId="47" xfId="54" applyNumberFormat="1" applyFont="1" applyFill="1" applyBorder="1" applyAlignment="1" applyProtection="1">
      <alignment horizontal="center" vertical="center"/>
      <protection locked="0"/>
    </xf>
    <xf numFmtId="1" fontId="7" fillId="35" borderId="10" xfId="0" applyNumberFormat="1" applyFont="1" applyFill="1" applyBorder="1" applyAlignment="1" applyProtection="1">
      <alignment horizontal="center" vertical="center"/>
      <protection hidden="1"/>
    </xf>
    <xf numFmtId="49" fontId="7" fillId="35" borderId="55" xfId="0" applyNumberFormat="1" applyFont="1" applyFill="1" applyBorder="1" applyAlignment="1" applyProtection="1">
      <alignment horizontal="left" vertical="center" wrapText="1"/>
      <protection locked="0"/>
    </xf>
    <xf numFmtId="0" fontId="10" fillId="35" borderId="10" xfId="0" applyNumberFormat="1" applyFont="1" applyFill="1" applyBorder="1" applyAlignment="1" applyProtection="1">
      <alignment horizontal="center" vertical="center"/>
      <protection locked="0"/>
    </xf>
    <xf numFmtId="0" fontId="10" fillId="35" borderId="22" xfId="0" applyNumberFormat="1" applyFont="1" applyFill="1" applyBorder="1" applyAlignment="1" applyProtection="1">
      <alignment horizontal="center" vertical="center"/>
      <protection locked="0"/>
    </xf>
    <xf numFmtId="208" fontId="2" fillId="35" borderId="23" xfId="0" applyNumberFormat="1" applyFont="1" applyFill="1" applyBorder="1" applyAlignment="1" applyProtection="1">
      <alignment horizontal="center" vertical="center"/>
      <protection locked="0"/>
    </xf>
    <xf numFmtId="208" fontId="2" fillId="35" borderId="35" xfId="0" applyNumberFormat="1" applyFont="1" applyFill="1" applyBorder="1" applyAlignment="1" applyProtection="1">
      <alignment horizontal="center" vertical="center"/>
      <protection locked="0"/>
    </xf>
    <xf numFmtId="49" fontId="2" fillId="35" borderId="56" xfId="0" applyNumberFormat="1" applyFont="1" applyFill="1" applyBorder="1" applyAlignment="1" applyProtection="1">
      <alignment horizontal="right" vertical="center" wrapText="1"/>
      <protection locked="0"/>
    </xf>
    <xf numFmtId="208" fontId="10" fillId="35" borderId="57" xfId="0" applyNumberFormat="1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198" fontId="7" fillId="35" borderId="58" xfId="54" applyNumberFormat="1" applyFont="1" applyFill="1" applyBorder="1" applyAlignment="1" applyProtection="1">
      <alignment horizontal="center" vertical="center"/>
      <protection locked="0"/>
    </xf>
    <xf numFmtId="1" fontId="7" fillId="35" borderId="57" xfId="0" applyNumberFormat="1" applyFont="1" applyFill="1" applyBorder="1" applyAlignment="1" applyProtection="1">
      <alignment horizontal="center" vertical="center"/>
      <protection hidden="1"/>
    </xf>
    <xf numFmtId="0" fontId="7" fillId="35" borderId="11" xfId="0" applyNumberFormat="1" applyFont="1" applyFill="1" applyBorder="1" applyAlignment="1" applyProtection="1">
      <alignment horizontal="center" vertical="center"/>
      <protection locked="0"/>
    </xf>
    <xf numFmtId="49" fontId="2" fillId="35" borderId="59" xfId="0" applyNumberFormat="1" applyFont="1" applyFill="1" applyBorder="1" applyAlignment="1" applyProtection="1">
      <alignment horizontal="left" vertical="center"/>
      <protection locked="0"/>
    </xf>
    <xf numFmtId="49" fontId="7" fillId="35" borderId="59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46" xfId="0" applyNumberFormat="1" applyFont="1" applyFill="1" applyBorder="1" applyAlignment="1" applyProtection="1">
      <alignment horizontal="right" vertical="center" wrapText="1"/>
      <protection locked="0"/>
    </xf>
    <xf numFmtId="49" fontId="7" fillId="35" borderId="60" xfId="0" applyNumberFormat="1" applyFont="1" applyFill="1" applyBorder="1" applyAlignment="1">
      <alignment vertical="center" wrapText="1"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0" fillId="35" borderId="11" xfId="0" applyNumberFormat="1" applyFont="1" applyFill="1" applyBorder="1" applyAlignment="1" applyProtection="1">
      <alignment horizontal="center" vertical="center"/>
      <protection locked="0"/>
    </xf>
    <xf numFmtId="0" fontId="10" fillId="35" borderId="34" xfId="0" applyNumberFormat="1" applyFont="1" applyFill="1" applyBorder="1" applyAlignment="1" applyProtection="1">
      <alignment horizontal="center" vertical="center"/>
      <protection locked="0"/>
    </xf>
    <xf numFmtId="1" fontId="7" fillId="35" borderId="58" xfId="0" applyNumberFormat="1" applyFont="1" applyFill="1" applyBorder="1" applyAlignment="1" applyProtection="1">
      <alignment horizontal="center" vertical="center"/>
      <protection hidden="1"/>
    </xf>
    <xf numFmtId="49" fontId="7" fillId="35" borderId="61" xfId="54" applyNumberFormat="1" applyFont="1" applyFill="1" applyBorder="1" applyAlignment="1" applyProtection="1">
      <alignment horizontal="left" vertical="center" wrapText="1"/>
      <protection locked="0"/>
    </xf>
    <xf numFmtId="0" fontId="2" fillId="35" borderId="51" xfId="0" applyFont="1" applyFill="1" applyBorder="1" applyAlignment="1" applyProtection="1">
      <alignment horizontal="center" vertical="center" wrapText="1"/>
      <protection locked="0"/>
    </xf>
    <xf numFmtId="198" fontId="7" fillId="35" borderId="50" xfId="54" applyNumberFormat="1" applyFont="1" applyFill="1" applyBorder="1" applyAlignment="1" applyProtection="1">
      <alignment horizontal="center" vertical="center"/>
      <protection locked="0"/>
    </xf>
    <xf numFmtId="205" fontId="7" fillId="35" borderId="52" xfId="54" applyNumberFormat="1" applyFont="1" applyFill="1" applyBorder="1" applyAlignment="1" applyProtection="1">
      <alignment horizontal="center" vertical="center" wrapText="1"/>
      <protection hidden="1"/>
    </xf>
    <xf numFmtId="49" fontId="7" fillId="35" borderId="52" xfId="0" applyNumberFormat="1" applyFont="1" applyFill="1" applyBorder="1" applyAlignment="1" applyProtection="1">
      <alignment horizontal="center" vertical="center"/>
      <protection locked="0"/>
    </xf>
    <xf numFmtId="0" fontId="7" fillId="35" borderId="52" xfId="0" applyNumberFormat="1" applyFont="1" applyFill="1" applyBorder="1" applyAlignment="1" applyProtection="1">
      <alignment horizontal="center" vertical="center"/>
      <protection locked="0"/>
    </xf>
    <xf numFmtId="196" fontId="2" fillId="0" borderId="62" xfId="0" applyNumberFormat="1" applyFont="1" applyFill="1" applyBorder="1" applyAlignment="1" applyProtection="1">
      <alignment vertical="center"/>
      <protection/>
    </xf>
    <xf numFmtId="196" fontId="2" fillId="0" borderId="63" xfId="0" applyNumberFormat="1" applyFont="1" applyFill="1" applyBorder="1" applyAlignment="1" applyProtection="1">
      <alignment vertical="center"/>
      <protection/>
    </xf>
    <xf numFmtId="196" fontId="2" fillId="0" borderId="64" xfId="0" applyNumberFormat="1" applyFont="1" applyFill="1" applyBorder="1" applyAlignment="1" applyProtection="1">
      <alignment vertical="center"/>
      <protection/>
    </xf>
    <xf numFmtId="196" fontId="2" fillId="0" borderId="65" xfId="0" applyNumberFormat="1" applyFont="1" applyFill="1" applyBorder="1" applyAlignment="1" applyProtection="1">
      <alignment vertical="center"/>
      <protection/>
    </xf>
    <xf numFmtId="196" fontId="2" fillId="0" borderId="45" xfId="0" applyNumberFormat="1" applyFont="1" applyFill="1" applyBorder="1" applyAlignment="1" applyProtection="1">
      <alignment vertical="center"/>
      <protection/>
    </xf>
    <xf numFmtId="196" fontId="2" fillId="0" borderId="44" xfId="0" applyNumberFormat="1" applyFont="1" applyFill="1" applyBorder="1" applyAlignment="1" applyProtection="1">
      <alignment vertical="center"/>
      <protection/>
    </xf>
    <xf numFmtId="49" fontId="2" fillId="35" borderId="46" xfId="0" applyNumberFormat="1" applyFont="1" applyFill="1" applyBorder="1" applyAlignment="1">
      <alignment horizontal="center" vertical="center" wrapText="1"/>
    </xf>
    <xf numFmtId="49" fontId="2" fillId="35" borderId="46" xfId="0" applyNumberFormat="1" applyFont="1" applyFill="1" applyBorder="1" applyAlignment="1">
      <alignment vertical="center" wrapText="1"/>
    </xf>
    <xf numFmtId="0" fontId="2" fillId="35" borderId="47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1" xfId="0" applyNumberFormat="1" applyFont="1" applyFill="1" applyBorder="1" applyAlignment="1">
      <alignment horizontal="center" vertical="center"/>
    </xf>
    <xf numFmtId="0" fontId="11" fillId="35" borderId="46" xfId="0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49" fontId="2" fillId="35" borderId="47" xfId="0" applyNumberFormat="1" applyFont="1" applyFill="1" applyBorder="1" applyAlignment="1">
      <alignment horizontal="center" vertical="center" wrapText="1"/>
    </xf>
    <xf numFmtId="49" fontId="2" fillId="35" borderId="47" xfId="0" applyNumberFormat="1" applyFont="1" applyFill="1" applyBorder="1" applyAlignment="1" applyProtection="1">
      <alignment vertical="center"/>
      <protection/>
    </xf>
    <xf numFmtId="196" fontId="2" fillId="0" borderId="66" xfId="0" applyNumberFormat="1" applyFont="1" applyFill="1" applyBorder="1" applyAlignment="1" applyProtection="1">
      <alignment vertical="center"/>
      <protection/>
    </xf>
    <xf numFmtId="49" fontId="2" fillId="35" borderId="67" xfId="0" applyNumberFormat="1" applyFont="1" applyFill="1" applyBorder="1" applyAlignment="1">
      <alignment horizontal="center" vertical="center" wrapText="1"/>
    </xf>
    <xf numFmtId="49" fontId="2" fillId="35" borderId="48" xfId="0" applyNumberFormat="1" applyFont="1" applyFill="1" applyBorder="1" applyAlignment="1">
      <alignment vertical="center" wrapText="1"/>
    </xf>
    <xf numFmtId="0" fontId="2" fillId="35" borderId="58" xfId="0" applyFont="1" applyFill="1" applyBorder="1" applyAlignment="1">
      <alignment vertical="center" wrapText="1"/>
    </xf>
    <xf numFmtId="0" fontId="2" fillId="35" borderId="57" xfId="0" applyNumberFormat="1" applyFont="1" applyFill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/>
    </xf>
    <xf numFmtId="0" fontId="2" fillId="35" borderId="34" xfId="0" applyNumberFormat="1" applyFont="1" applyFill="1" applyBorder="1" applyAlignment="1" applyProtection="1">
      <alignment horizontal="center" vertical="center"/>
      <protection/>
    </xf>
    <xf numFmtId="0" fontId="10" fillId="35" borderId="49" xfId="0" applyFont="1" applyFill="1" applyBorder="1" applyAlignment="1">
      <alignment horizontal="center" vertical="center" wrapText="1"/>
    </xf>
    <xf numFmtId="1" fontId="2" fillId="35" borderId="57" xfId="0" applyNumberFormat="1" applyFont="1" applyFill="1" applyBorder="1" applyAlignment="1">
      <alignment horizontal="center" vertical="center"/>
    </xf>
    <xf numFmtId="1" fontId="2" fillId="35" borderId="11" xfId="0" applyNumberFormat="1" applyFont="1" applyFill="1" applyBorder="1" applyAlignment="1">
      <alignment horizontal="center" vertical="center"/>
    </xf>
    <xf numFmtId="0" fontId="2" fillId="35" borderId="34" xfId="0" applyNumberFormat="1" applyFont="1" applyFill="1" applyBorder="1" applyAlignment="1">
      <alignment horizontal="center" vertical="center" wrapText="1"/>
    </xf>
    <xf numFmtId="49" fontId="2" fillId="35" borderId="57" xfId="0" applyNumberFormat="1" applyFont="1" applyFill="1" applyBorder="1" applyAlignment="1">
      <alignment horizontal="center" vertical="center" wrapText="1"/>
    </xf>
    <xf numFmtId="49" fontId="2" fillId="35" borderId="57" xfId="0" applyNumberFormat="1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>
      <alignment vertical="center" wrapText="1"/>
    </xf>
    <xf numFmtId="0" fontId="7" fillId="35" borderId="68" xfId="0" applyFont="1" applyFill="1" applyBorder="1" applyAlignment="1">
      <alignment horizontal="center" vertical="center" wrapText="1"/>
    </xf>
    <xf numFmtId="0" fontId="0" fillId="35" borderId="69" xfId="0" applyFont="1" applyFill="1" applyBorder="1" applyAlignment="1">
      <alignment vertical="center" wrapText="1"/>
    </xf>
    <xf numFmtId="0" fontId="0" fillId="35" borderId="18" xfId="0" applyFont="1" applyFill="1" applyBorder="1" applyAlignment="1">
      <alignment vertical="center" wrapText="1"/>
    </xf>
    <xf numFmtId="0" fontId="0" fillId="35" borderId="70" xfId="0" applyFont="1" applyFill="1" applyBorder="1" applyAlignment="1">
      <alignment vertical="center" wrapText="1"/>
    </xf>
    <xf numFmtId="198" fontId="7" fillId="35" borderId="68" xfId="0" applyNumberFormat="1" applyFont="1" applyFill="1" applyBorder="1" applyAlignment="1">
      <alignment horizontal="center" vertical="center" wrapText="1"/>
    </xf>
    <xf numFmtId="49" fontId="7" fillId="35" borderId="69" xfId="0" applyNumberFormat="1" applyFont="1" applyFill="1" applyBorder="1" applyAlignment="1">
      <alignment horizontal="center" vertical="center"/>
    </xf>
    <xf numFmtId="49" fontId="7" fillId="35" borderId="69" xfId="0" applyNumberFormat="1" applyFont="1" applyFill="1" applyBorder="1" applyAlignment="1" applyProtection="1">
      <alignment horizontal="center" vertical="center"/>
      <protection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1" fontId="7" fillId="35" borderId="69" xfId="0" applyNumberFormat="1" applyFont="1" applyFill="1" applyBorder="1" applyAlignment="1">
      <alignment horizontal="center" vertical="center" wrapText="1"/>
    </xf>
    <xf numFmtId="1" fontId="7" fillId="35" borderId="18" xfId="0" applyNumberFormat="1" applyFont="1" applyFill="1" applyBorder="1" applyAlignment="1">
      <alignment horizontal="center" vertical="center" wrapText="1"/>
    </xf>
    <xf numFmtId="1" fontId="0" fillId="35" borderId="18" xfId="0" applyNumberFormat="1" applyFont="1" applyFill="1" applyBorder="1" applyAlignment="1">
      <alignment vertical="center" wrapText="1"/>
    </xf>
    <xf numFmtId="1" fontId="7" fillId="35" borderId="70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/>
    </xf>
    <xf numFmtId="198" fontId="7" fillId="35" borderId="0" xfId="0" applyNumberFormat="1" applyFont="1" applyFill="1" applyBorder="1" applyAlignment="1">
      <alignment horizontal="center" vertical="center" wrapText="1"/>
    </xf>
    <xf numFmtId="1" fontId="7" fillId="35" borderId="0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/>
    </xf>
    <xf numFmtId="49" fontId="7" fillId="35" borderId="0" xfId="0" applyNumberFormat="1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vertical="center"/>
      <protection/>
    </xf>
    <xf numFmtId="1" fontId="7" fillId="35" borderId="71" xfId="0" applyNumberFormat="1" applyFont="1" applyFill="1" applyBorder="1" applyAlignment="1" applyProtection="1">
      <alignment horizontal="center" vertical="center" wrapText="1"/>
      <protection hidden="1"/>
    </xf>
    <xf numFmtId="1" fontId="7" fillId="35" borderId="24" xfId="0" applyNumberFormat="1" applyFont="1" applyFill="1" applyBorder="1" applyAlignment="1" applyProtection="1">
      <alignment horizontal="center" vertical="center" wrapText="1"/>
      <protection hidden="1"/>
    </xf>
    <xf numFmtId="1" fontId="7" fillId="35" borderId="72" xfId="0" applyNumberFormat="1" applyFont="1" applyFill="1" applyBorder="1" applyAlignment="1" applyProtection="1">
      <alignment horizontal="center" vertical="center" wrapText="1"/>
      <protection hidden="1"/>
    </xf>
    <xf numFmtId="208" fontId="7" fillId="35" borderId="73" xfId="0" applyNumberFormat="1" applyFont="1" applyFill="1" applyBorder="1" applyAlignment="1" applyProtection="1">
      <alignment horizontal="center" vertical="center"/>
      <protection hidden="1"/>
    </xf>
    <xf numFmtId="49" fontId="7" fillId="35" borderId="24" xfId="0" applyNumberFormat="1" applyFont="1" applyFill="1" applyBorder="1" applyAlignment="1">
      <alignment horizontal="center" vertical="center" wrapText="1"/>
    </xf>
    <xf numFmtId="0" fontId="0" fillId="35" borderId="24" xfId="0" applyFont="1" applyFill="1" applyBorder="1" applyAlignment="1">
      <alignment horizontal="center" vertical="center" wrapText="1"/>
    </xf>
    <xf numFmtId="208" fontId="7" fillId="35" borderId="24" xfId="0" applyNumberFormat="1" applyFont="1" applyFill="1" applyBorder="1" applyAlignment="1" applyProtection="1">
      <alignment horizontal="center" vertical="center"/>
      <protection hidden="1"/>
    </xf>
    <xf numFmtId="1" fontId="7" fillId="35" borderId="21" xfId="54" applyNumberFormat="1" applyFont="1" applyFill="1" applyBorder="1" applyAlignment="1" applyProtection="1">
      <alignment horizontal="center" vertical="center"/>
      <protection hidden="1"/>
    </xf>
    <xf numFmtId="1" fontId="7" fillId="35" borderId="10" xfId="54" applyNumberFormat="1" applyFont="1" applyFill="1" applyBorder="1" applyAlignment="1" applyProtection="1">
      <alignment horizontal="center" vertical="center"/>
      <protection hidden="1"/>
    </xf>
    <xf numFmtId="1" fontId="7" fillId="35" borderId="24" xfId="54" applyNumberFormat="1" applyFont="1" applyFill="1" applyBorder="1" applyAlignment="1" applyProtection="1">
      <alignment horizontal="center" vertical="center"/>
      <protection hidden="1"/>
    </xf>
    <xf numFmtId="49" fontId="2" fillId="35" borderId="29" xfId="54" applyNumberFormat="1" applyFont="1" applyFill="1" applyBorder="1" applyAlignment="1" applyProtection="1">
      <alignment vertical="center" wrapText="1"/>
      <protection locked="0"/>
    </xf>
    <xf numFmtId="198" fontId="2" fillId="35" borderId="46" xfId="54" applyNumberFormat="1" applyFont="1" applyFill="1" applyBorder="1" applyAlignment="1" applyProtection="1">
      <alignment horizontal="center" vertical="center"/>
      <protection locked="0"/>
    </xf>
    <xf numFmtId="208" fontId="2" fillId="35" borderId="21" xfId="0" applyNumberFormat="1" applyFont="1" applyFill="1" applyBorder="1" applyAlignment="1" applyProtection="1">
      <alignment horizontal="center" vertical="center"/>
      <protection hidden="1"/>
    </xf>
    <xf numFmtId="49" fontId="2" fillId="35" borderId="10" xfId="0" applyNumberFormat="1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205" fontId="2" fillId="35" borderId="10" xfId="54" applyNumberFormat="1" applyFont="1" applyFill="1" applyBorder="1" applyAlignment="1" applyProtection="1">
      <alignment horizontal="center" vertical="center" wrapText="1"/>
      <protection hidden="1"/>
    </xf>
    <xf numFmtId="49" fontId="2" fillId="35" borderId="10" xfId="0" applyNumberFormat="1" applyFont="1" applyFill="1" applyBorder="1" applyAlignment="1" applyProtection="1">
      <alignment horizontal="center" vertical="center"/>
      <protection locked="0"/>
    </xf>
    <xf numFmtId="208" fontId="2" fillId="35" borderId="24" xfId="0" applyNumberFormat="1" applyFont="1" applyFill="1" applyBorder="1" applyAlignment="1" applyProtection="1">
      <alignment horizontal="center" vertical="center"/>
      <protection hidden="1"/>
    </xf>
    <xf numFmtId="49" fontId="7" fillId="35" borderId="48" xfId="54" applyNumberFormat="1" applyFont="1" applyFill="1" applyBorder="1" applyAlignment="1" applyProtection="1">
      <alignment horizontal="right" vertical="center" wrapText="1"/>
      <protection locked="0"/>
    </xf>
    <xf numFmtId="49" fontId="2" fillId="35" borderId="41" xfId="54" applyNumberFormat="1" applyFont="1" applyFill="1" applyBorder="1" applyAlignment="1" applyProtection="1">
      <alignment horizontal="right" vertical="center" wrapText="1"/>
      <protection locked="0"/>
    </xf>
    <xf numFmtId="49" fontId="7" fillId="35" borderId="74" xfId="54" applyNumberFormat="1" applyFont="1" applyFill="1" applyBorder="1" applyAlignment="1" applyProtection="1">
      <alignment horizontal="left" vertical="center" wrapText="1"/>
      <protection locked="0"/>
    </xf>
    <xf numFmtId="208" fontId="10" fillId="35" borderId="43" xfId="0" applyNumberFormat="1" applyFont="1" applyFill="1" applyBorder="1" applyAlignment="1" applyProtection="1">
      <alignment horizontal="center" vertical="center"/>
      <protection locked="0"/>
    </xf>
    <xf numFmtId="208" fontId="10" fillId="35" borderId="17" xfId="0" applyNumberFormat="1" applyFont="1" applyFill="1" applyBorder="1" applyAlignment="1" applyProtection="1">
      <alignment horizontal="center" vertical="center"/>
      <protection locked="0"/>
    </xf>
    <xf numFmtId="198" fontId="7" fillId="35" borderId="74" xfId="54" applyNumberFormat="1" applyFont="1" applyFill="1" applyBorder="1" applyAlignment="1" applyProtection="1">
      <alignment horizontal="center" vertical="center"/>
      <protection locked="0"/>
    </xf>
    <xf numFmtId="1" fontId="7" fillId="35" borderId="43" xfId="54" applyNumberFormat="1" applyFont="1" applyFill="1" applyBorder="1" applyAlignment="1" applyProtection="1">
      <alignment horizontal="center" vertical="center"/>
      <protection locked="0"/>
    </xf>
    <xf numFmtId="1" fontId="7" fillId="35" borderId="17" xfId="0" applyNumberFormat="1" applyFont="1" applyFill="1" applyBorder="1" applyAlignment="1" applyProtection="1">
      <alignment horizontal="center" vertical="center"/>
      <protection hidden="1"/>
    </xf>
    <xf numFmtId="1" fontId="7" fillId="35" borderId="73" xfId="0" applyNumberFormat="1" applyFont="1" applyFill="1" applyBorder="1" applyAlignment="1" applyProtection="1">
      <alignment horizontal="center" vertical="center" wrapText="1"/>
      <protection hidden="1"/>
    </xf>
    <xf numFmtId="198" fontId="2" fillId="35" borderId="48" xfId="54" applyNumberFormat="1" applyFont="1" applyFill="1" applyBorder="1" applyAlignment="1" applyProtection="1">
      <alignment horizontal="center" vertical="center"/>
      <protection locked="0"/>
    </xf>
    <xf numFmtId="1" fontId="2" fillId="35" borderId="47" xfId="0" applyNumberFormat="1" applyFont="1" applyFill="1" applyBorder="1" applyAlignment="1" applyProtection="1">
      <alignment horizontal="center" vertical="center"/>
      <protection hidden="1"/>
    </xf>
    <xf numFmtId="1" fontId="2" fillId="35" borderId="24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98" fontId="2" fillId="35" borderId="49" xfId="54" applyNumberFormat="1" applyFont="1" applyFill="1" applyBorder="1" applyAlignment="1" applyProtection="1">
      <alignment horizontal="center" vertical="center"/>
      <protection locked="0"/>
    </xf>
    <xf numFmtId="208" fontId="2" fillId="35" borderId="75" xfId="0" applyNumberFormat="1" applyFont="1" applyFill="1" applyBorder="1" applyAlignment="1" applyProtection="1">
      <alignment horizontal="center" vertical="center"/>
      <protection hidden="1"/>
    </xf>
    <xf numFmtId="205" fontId="2" fillId="35" borderId="11" xfId="54" applyNumberFormat="1" applyFont="1" applyFill="1" applyBorder="1" applyAlignment="1" applyProtection="1">
      <alignment horizontal="center" vertical="center" wrapText="1"/>
      <protection hidden="1"/>
    </xf>
    <xf numFmtId="1" fontId="2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" xfId="0" applyNumberFormat="1" applyFont="1" applyFill="1" applyBorder="1" applyAlignment="1" applyProtection="1">
      <alignment horizontal="center" vertical="center"/>
      <protection locked="0"/>
    </xf>
    <xf numFmtId="208" fontId="2" fillId="35" borderId="72" xfId="0" applyNumberFormat="1" applyFont="1" applyFill="1" applyBorder="1" applyAlignment="1" applyProtection="1">
      <alignment horizontal="center" vertical="center"/>
      <protection hidden="1"/>
    </xf>
    <xf numFmtId="1" fontId="2" fillId="35" borderId="48" xfId="0" applyNumberFormat="1" applyFont="1" applyFill="1" applyBorder="1" applyAlignment="1" applyProtection="1">
      <alignment horizontal="center" vertical="center"/>
      <protection hidden="1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98" fontId="2" fillId="35" borderId="58" xfId="54" applyNumberFormat="1" applyFont="1" applyFill="1" applyBorder="1" applyAlignment="1" applyProtection="1">
      <alignment horizontal="center" vertical="center"/>
      <protection locked="0"/>
    </xf>
    <xf numFmtId="1" fontId="2" fillId="35" borderId="57" xfId="0" applyNumberFormat="1" applyFont="1" applyFill="1" applyBorder="1" applyAlignment="1" applyProtection="1">
      <alignment horizontal="center" vertical="center"/>
      <protection hidden="1"/>
    </xf>
    <xf numFmtId="1" fontId="2" fillId="35" borderId="72" xfId="0" applyNumberFormat="1" applyFont="1" applyFill="1" applyBorder="1" applyAlignment="1" applyProtection="1">
      <alignment horizontal="center" vertical="center" wrapText="1"/>
      <protection hidden="1"/>
    </xf>
    <xf numFmtId="49" fontId="2" fillId="35" borderId="42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7" xfId="0" applyNumberFormat="1" applyFont="1" applyFill="1" applyBorder="1" applyAlignment="1" applyProtection="1">
      <alignment horizontal="center" vertical="center"/>
      <protection locked="0"/>
    </xf>
    <xf numFmtId="49" fontId="2" fillId="35" borderId="47" xfId="0" applyNumberFormat="1" applyFont="1" applyFill="1" applyBorder="1" applyAlignment="1">
      <alignment horizontal="center" vertical="center"/>
    </xf>
    <xf numFmtId="49" fontId="7" fillId="35" borderId="76" xfId="0" applyNumberFormat="1" applyFont="1" applyFill="1" applyBorder="1" applyAlignment="1">
      <alignment vertical="center" wrapText="1"/>
    </xf>
    <xf numFmtId="49" fontId="2" fillId="35" borderId="52" xfId="0" applyNumberFormat="1" applyFont="1" applyFill="1" applyBorder="1" applyAlignment="1" applyProtection="1">
      <alignment horizontal="center" vertical="center"/>
      <protection locked="0"/>
    </xf>
    <xf numFmtId="49" fontId="7" fillId="35" borderId="77" xfId="0" applyNumberFormat="1" applyFont="1" applyFill="1" applyBorder="1" applyAlignment="1" applyProtection="1">
      <alignment horizontal="left" vertical="center" wrapText="1"/>
      <protection locked="0"/>
    </xf>
    <xf numFmtId="49" fontId="2" fillId="35" borderId="11" xfId="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 applyProtection="1">
      <alignment horizontal="center" vertical="center"/>
      <protection locked="0"/>
    </xf>
    <xf numFmtId="1" fontId="2" fillId="35" borderId="47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2" xfId="0" applyNumberFormat="1" applyFont="1" applyFill="1" applyBorder="1" applyAlignment="1" applyProtection="1">
      <alignment horizontal="center" vertical="center"/>
      <protection locked="0"/>
    </xf>
    <xf numFmtId="0" fontId="2" fillId="35" borderId="48" xfId="0" applyNumberFormat="1" applyFont="1" applyFill="1" applyBorder="1" applyAlignment="1" applyProtection="1">
      <alignment horizontal="center" vertical="center"/>
      <protection locked="0"/>
    </xf>
    <xf numFmtId="0" fontId="2" fillId="35" borderId="57" xfId="0" applyNumberFormat="1" applyFont="1" applyFill="1" applyBorder="1" applyAlignment="1" applyProtection="1">
      <alignment horizontal="center" vertical="center"/>
      <protection locked="0"/>
    </xf>
    <xf numFmtId="0" fontId="2" fillId="35" borderId="48" xfId="0" applyFont="1" applyFill="1" applyBorder="1" applyAlignment="1" applyProtection="1">
      <alignment horizontal="center" vertical="center" wrapText="1"/>
      <protection locked="0"/>
    </xf>
    <xf numFmtId="49" fontId="7" fillId="35" borderId="0" xfId="54" applyNumberFormat="1" applyFont="1" applyFill="1" applyBorder="1" applyAlignment="1" applyProtection="1">
      <alignment vertical="center" wrapText="1"/>
      <protection locked="0"/>
    </xf>
    <xf numFmtId="0" fontId="7" fillId="35" borderId="78" xfId="0" applyFont="1" applyFill="1" applyBorder="1" applyAlignment="1" applyProtection="1">
      <alignment horizontal="left" vertical="center" wrapText="1"/>
      <protection locked="0"/>
    </xf>
    <xf numFmtId="49" fontId="7" fillId="35" borderId="79" xfId="54" applyNumberFormat="1" applyFont="1" applyFill="1" applyBorder="1" applyAlignment="1" applyProtection="1">
      <alignment horizontal="left" vertical="center" wrapText="1"/>
      <protection locked="0"/>
    </xf>
    <xf numFmtId="208" fontId="11" fillId="35" borderId="80" xfId="0" applyNumberFormat="1" applyFont="1" applyFill="1" applyBorder="1" applyAlignment="1" applyProtection="1">
      <alignment horizontal="center" vertical="center"/>
      <protection locked="0"/>
    </xf>
    <xf numFmtId="208" fontId="11" fillId="35" borderId="23" xfId="0" applyNumberFormat="1" applyFont="1" applyFill="1" applyBorder="1" applyAlignment="1" applyProtection="1">
      <alignment horizontal="center" vertical="center"/>
      <protection locked="0"/>
    </xf>
    <xf numFmtId="49" fontId="7" fillId="35" borderId="18" xfId="0" applyNumberFormat="1" applyFont="1" applyFill="1" applyBorder="1" applyAlignment="1" applyProtection="1">
      <alignment horizontal="center" vertical="center"/>
      <protection locked="0"/>
    </xf>
    <xf numFmtId="205" fontId="2" fillId="35" borderId="70" xfId="0" applyNumberFormat="1" applyFont="1" applyFill="1" applyBorder="1" applyAlignment="1" applyProtection="1">
      <alignment vertical="center"/>
      <protection/>
    </xf>
    <xf numFmtId="49" fontId="2" fillId="35" borderId="44" xfId="0" applyNumberFormat="1" applyFont="1" applyFill="1" applyBorder="1" applyAlignment="1" applyProtection="1">
      <alignment vertical="center"/>
      <protection/>
    </xf>
    <xf numFmtId="196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69" xfId="0" applyNumberFormat="1" applyFont="1" applyFill="1" applyBorder="1" applyAlignment="1">
      <alignment horizontal="center" vertical="center" wrapText="1"/>
    </xf>
    <xf numFmtId="49" fontId="7" fillId="35" borderId="43" xfId="0" applyNumberFormat="1" applyFont="1" applyFill="1" applyBorder="1" applyAlignment="1">
      <alignment horizontal="center" vertical="center"/>
    </xf>
    <xf numFmtId="0" fontId="2" fillId="35" borderId="47" xfId="0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205" fontId="2" fillId="35" borderId="69" xfId="0" applyNumberFormat="1" applyFont="1" applyFill="1" applyBorder="1" applyAlignment="1" applyProtection="1">
      <alignment horizontal="center" vertical="center"/>
      <protection/>
    </xf>
    <xf numFmtId="49" fontId="7" fillId="35" borderId="43" xfId="0" applyNumberFormat="1" applyFont="1" applyFill="1" applyBorder="1" applyAlignment="1" applyProtection="1">
      <alignment horizontal="center" vertical="center"/>
      <protection/>
    </xf>
    <xf numFmtId="196" fontId="2" fillId="35" borderId="47" xfId="0" applyNumberFormat="1" applyFont="1" applyFill="1" applyBorder="1" applyAlignment="1" applyProtection="1">
      <alignment horizontal="center" vertical="center"/>
      <protection/>
    </xf>
    <xf numFmtId="198" fontId="7" fillId="35" borderId="33" xfId="0" applyNumberFormat="1" applyFont="1" applyFill="1" applyBorder="1" applyAlignment="1" applyProtection="1">
      <alignment horizontal="center" vertical="center"/>
      <protection/>
    </xf>
    <xf numFmtId="208" fontId="2" fillId="35" borderId="47" xfId="0" applyNumberFormat="1" applyFont="1" applyFill="1" applyBorder="1" applyAlignment="1" applyProtection="1">
      <alignment horizontal="center" vertical="center"/>
      <protection/>
    </xf>
    <xf numFmtId="208" fontId="2" fillId="35" borderId="47" xfId="0" applyNumberFormat="1" applyFont="1" applyFill="1" applyBorder="1" applyAlignment="1">
      <alignment horizontal="center" vertical="center" wrapText="1"/>
    </xf>
    <xf numFmtId="1" fontId="7" fillId="35" borderId="33" xfId="0" applyNumberFormat="1" applyFont="1" applyFill="1" applyBorder="1" applyAlignment="1" applyProtection="1">
      <alignment horizontal="center" vertical="center"/>
      <protection/>
    </xf>
    <xf numFmtId="205" fontId="2" fillId="32" borderId="64" xfId="0" applyNumberFormat="1" applyFont="1" applyFill="1" applyBorder="1" applyAlignment="1" applyProtection="1">
      <alignment vertical="center"/>
      <protection/>
    </xf>
    <xf numFmtId="205" fontId="2" fillId="0" borderId="64" xfId="0" applyNumberFormat="1" applyFont="1" applyFill="1" applyBorder="1" applyAlignment="1" applyProtection="1">
      <alignment vertical="center"/>
      <protection/>
    </xf>
    <xf numFmtId="205" fontId="2" fillId="32" borderId="62" xfId="0" applyNumberFormat="1" applyFont="1" applyFill="1" applyBorder="1" applyAlignment="1" applyProtection="1">
      <alignment vertical="center"/>
      <protection/>
    </xf>
    <xf numFmtId="205" fontId="2" fillId="0" borderId="62" xfId="0" applyNumberFormat="1" applyFont="1" applyFill="1" applyBorder="1" applyAlignment="1" applyProtection="1">
      <alignment vertical="center"/>
      <protection/>
    </xf>
    <xf numFmtId="0" fontId="2" fillId="35" borderId="47" xfId="0" applyFont="1" applyFill="1" applyBorder="1" applyAlignment="1">
      <alignment horizontal="center" vertical="center" wrapText="1"/>
    </xf>
    <xf numFmtId="0" fontId="7" fillId="35" borderId="70" xfId="0" applyFont="1" applyFill="1" applyBorder="1" applyAlignment="1">
      <alignment horizontal="center" vertical="center" wrapText="1"/>
    </xf>
    <xf numFmtId="205" fontId="2" fillId="0" borderId="66" xfId="0" applyNumberFormat="1" applyFont="1" applyFill="1" applyBorder="1" applyAlignment="1" applyProtection="1">
      <alignment vertical="center"/>
      <protection/>
    </xf>
    <xf numFmtId="196" fontId="84" fillId="0" borderId="21" xfId="0" applyNumberFormat="1" applyFont="1" applyFill="1" applyBorder="1" applyAlignment="1" applyProtection="1">
      <alignment vertical="center"/>
      <protection/>
    </xf>
    <xf numFmtId="196" fontId="84" fillId="0" borderId="10" xfId="0" applyNumberFormat="1" applyFont="1" applyFill="1" applyBorder="1" applyAlignment="1" applyProtection="1">
      <alignment vertical="center"/>
      <protection/>
    </xf>
    <xf numFmtId="196" fontId="84" fillId="0" borderId="22" xfId="0" applyNumberFormat="1" applyFont="1" applyFill="1" applyBorder="1" applyAlignment="1" applyProtection="1">
      <alignment vertical="center"/>
      <protection/>
    </xf>
    <xf numFmtId="196" fontId="84" fillId="0" borderId="0" xfId="0" applyNumberFormat="1" applyFont="1" applyFill="1" applyBorder="1" applyAlignment="1" applyProtection="1">
      <alignment vertical="center"/>
      <protection/>
    </xf>
    <xf numFmtId="196" fontId="84" fillId="0" borderId="27" xfId="0" applyNumberFormat="1" applyFont="1" applyFill="1" applyBorder="1" applyAlignment="1" applyProtection="1">
      <alignment vertical="center"/>
      <protection/>
    </xf>
    <xf numFmtId="204" fontId="84" fillId="0" borderId="0" xfId="0" applyNumberFormat="1" applyFont="1" applyFill="1" applyBorder="1" applyAlignment="1" applyProtection="1">
      <alignment vertical="center"/>
      <protection/>
    </xf>
    <xf numFmtId="196" fontId="84" fillId="0" borderId="66" xfId="0" applyNumberFormat="1" applyFont="1" applyFill="1" applyBorder="1" applyAlignment="1" applyProtection="1">
      <alignment vertical="center"/>
      <protection/>
    </xf>
    <xf numFmtId="196" fontId="85" fillId="0" borderId="0" xfId="0" applyNumberFormat="1" applyFont="1" applyFill="1" applyBorder="1" applyAlignment="1" applyProtection="1">
      <alignment vertical="center"/>
      <protection/>
    </xf>
    <xf numFmtId="205" fontId="84" fillId="32" borderId="0" xfId="0" applyNumberFormat="1" applyFont="1" applyFill="1" applyBorder="1" applyAlignment="1" applyProtection="1">
      <alignment vertical="center"/>
      <protection/>
    </xf>
    <xf numFmtId="205" fontId="84" fillId="0" borderId="0" xfId="0" applyNumberFormat="1" applyFont="1" applyFill="1" applyBorder="1" applyAlignment="1" applyProtection="1">
      <alignment vertical="center"/>
      <protection/>
    </xf>
    <xf numFmtId="205" fontId="84" fillId="0" borderId="66" xfId="0" applyNumberFormat="1" applyFont="1" applyFill="1" applyBorder="1" applyAlignment="1" applyProtection="1">
      <alignment vertical="center"/>
      <protection/>
    </xf>
    <xf numFmtId="2" fontId="84" fillId="0" borderId="0" xfId="0" applyNumberFormat="1" applyFont="1" applyFill="1" applyBorder="1" applyAlignment="1" applyProtection="1">
      <alignment vertical="center"/>
      <protection/>
    </xf>
    <xf numFmtId="196" fontId="84" fillId="0" borderId="0" xfId="0" applyNumberFormat="1" applyFont="1" applyFill="1" applyBorder="1" applyAlignment="1" applyProtection="1">
      <alignment vertical="center"/>
      <protection/>
    </xf>
    <xf numFmtId="196" fontId="84" fillId="0" borderId="27" xfId="0" applyNumberFormat="1" applyFont="1" applyFill="1" applyBorder="1" applyAlignment="1" applyProtection="1">
      <alignment vertical="center"/>
      <protection/>
    </xf>
    <xf numFmtId="196" fontId="84" fillId="0" borderId="66" xfId="0" applyNumberFormat="1" applyFont="1" applyFill="1" applyBorder="1" applyAlignment="1" applyProtection="1">
      <alignment vertical="center"/>
      <protection/>
    </xf>
    <xf numFmtId="0" fontId="2" fillId="35" borderId="21" xfId="0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0" fontId="7" fillId="35" borderId="81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vertical="center" wrapText="1"/>
    </xf>
    <xf numFmtId="1" fontId="7" fillId="35" borderId="29" xfId="0" applyNumberFormat="1" applyFont="1" applyFill="1" applyBorder="1" applyAlignment="1" applyProtection="1">
      <alignment horizontal="center" vertical="center"/>
      <protection hidden="1"/>
    </xf>
    <xf numFmtId="208" fontId="2" fillId="35" borderId="47" xfId="0" applyNumberFormat="1" applyFont="1" applyFill="1" applyBorder="1" applyAlignment="1">
      <alignment horizontal="center" vertical="center" wrapText="1"/>
    </xf>
    <xf numFmtId="197" fontId="2" fillId="35" borderId="69" xfId="0" applyNumberFormat="1" applyFont="1" applyFill="1" applyBorder="1" applyAlignment="1" applyProtection="1">
      <alignment horizontal="center" vertical="center"/>
      <protection/>
    </xf>
    <xf numFmtId="206" fontId="2" fillId="35" borderId="69" xfId="0" applyNumberFormat="1" applyFont="1" applyFill="1" applyBorder="1" applyAlignment="1" applyProtection="1">
      <alignment horizontal="center" vertical="center"/>
      <protection/>
    </xf>
    <xf numFmtId="197" fontId="2" fillId="35" borderId="18" xfId="0" applyNumberFormat="1" applyFont="1" applyFill="1" applyBorder="1" applyAlignment="1" applyProtection="1">
      <alignment horizontal="center" vertical="center"/>
      <protection/>
    </xf>
    <xf numFmtId="197" fontId="2" fillId="35" borderId="70" xfId="0" applyNumberFormat="1" applyFont="1" applyFill="1" applyBorder="1" applyAlignment="1" applyProtection="1">
      <alignment horizontal="center" vertical="center"/>
      <protection/>
    </xf>
    <xf numFmtId="197" fontId="2" fillId="35" borderId="82" xfId="0" applyNumberFormat="1" applyFont="1" applyFill="1" applyBorder="1" applyAlignment="1" applyProtection="1">
      <alignment horizontal="center" vertical="center"/>
      <protection/>
    </xf>
    <xf numFmtId="197" fontId="2" fillId="35" borderId="16" xfId="0" applyNumberFormat="1" applyFont="1" applyFill="1" applyBorder="1" applyAlignment="1" applyProtection="1">
      <alignment horizontal="center" vertical="center"/>
      <protection/>
    </xf>
    <xf numFmtId="197" fontId="2" fillId="35" borderId="83" xfId="0" applyNumberFormat="1" applyFont="1" applyFill="1" applyBorder="1" applyAlignment="1" applyProtection="1">
      <alignment horizontal="center" vertical="center"/>
      <protection/>
    </xf>
    <xf numFmtId="0" fontId="2" fillId="35" borderId="68" xfId="0" applyNumberFormat="1" applyFont="1" applyFill="1" applyBorder="1" applyAlignment="1" applyProtection="1">
      <alignment horizontal="center" vertical="center"/>
      <protection/>
    </xf>
    <xf numFmtId="0" fontId="2" fillId="35" borderId="68" xfId="0" applyNumberFormat="1" applyFont="1" applyFill="1" applyBorder="1" applyAlignment="1" applyProtection="1">
      <alignment horizontal="center" vertical="center" wrapText="1"/>
      <protection/>
    </xf>
    <xf numFmtId="196" fontId="2" fillId="35" borderId="69" xfId="0" applyNumberFormat="1" applyFont="1" applyFill="1" applyBorder="1" applyAlignment="1" applyProtection="1">
      <alignment horizontal="center" vertical="center"/>
      <protection/>
    </xf>
    <xf numFmtId="196" fontId="2" fillId="35" borderId="18" xfId="0" applyNumberFormat="1" applyFont="1" applyFill="1" applyBorder="1" applyAlignment="1" applyProtection="1">
      <alignment horizontal="center" vertical="center"/>
      <protection/>
    </xf>
    <xf numFmtId="196" fontId="2" fillId="35" borderId="70" xfId="0" applyNumberFormat="1" applyFont="1" applyFill="1" applyBorder="1" applyAlignment="1" applyProtection="1">
      <alignment horizontal="center" vertical="center"/>
      <protection/>
    </xf>
    <xf numFmtId="196" fontId="2" fillId="35" borderId="68" xfId="0" applyNumberFormat="1" applyFont="1" applyFill="1" applyBorder="1" applyAlignment="1" applyProtection="1">
      <alignment horizontal="center" vertical="center"/>
      <protection/>
    </xf>
    <xf numFmtId="196" fontId="2" fillId="35" borderId="33" xfId="0" applyNumberFormat="1" applyFont="1" applyFill="1" applyBorder="1" applyAlignment="1" applyProtection="1">
      <alignment horizontal="center" vertical="center"/>
      <protection/>
    </xf>
    <xf numFmtId="0" fontId="2" fillId="35" borderId="18" xfId="0" applyNumberFormat="1" applyFont="1" applyFill="1" applyBorder="1" applyAlignment="1" applyProtection="1">
      <alignment horizontal="center" vertical="center"/>
      <protection/>
    </xf>
    <xf numFmtId="49" fontId="2" fillId="35" borderId="50" xfId="0" applyNumberFormat="1" applyFont="1" applyFill="1" applyBorder="1" applyAlignment="1">
      <alignment horizontal="center" vertical="center" wrapText="1"/>
    </xf>
    <xf numFmtId="49" fontId="2" fillId="35" borderId="50" xfId="0" applyNumberFormat="1" applyFont="1" applyFill="1" applyBorder="1" applyAlignment="1">
      <alignment horizontal="left" vertical="center" wrapText="1"/>
    </xf>
    <xf numFmtId="0" fontId="2" fillId="35" borderId="51" xfId="0" applyFont="1" applyFill="1" applyBorder="1" applyAlignment="1">
      <alignment horizontal="center" vertical="center" wrapText="1"/>
    </xf>
    <xf numFmtId="49" fontId="2" fillId="35" borderId="52" xfId="0" applyNumberFormat="1" applyFont="1" applyFill="1" applyBorder="1" applyAlignment="1">
      <alignment horizontal="center" vertical="center" wrapText="1"/>
    </xf>
    <xf numFmtId="196" fontId="2" fillId="35" borderId="71" xfId="0" applyNumberFormat="1" applyFont="1" applyFill="1" applyBorder="1" applyAlignment="1" applyProtection="1">
      <alignment horizontal="center" vertical="center" wrapText="1"/>
      <protection/>
    </xf>
    <xf numFmtId="0" fontId="10" fillId="35" borderId="50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2" xfId="0" applyNumberFormat="1" applyFont="1" applyFill="1" applyBorder="1" applyAlignment="1">
      <alignment horizontal="center" vertical="center" wrapText="1"/>
    </xf>
    <xf numFmtId="0" fontId="2" fillId="35" borderId="53" xfId="0" applyNumberFormat="1" applyFont="1" applyFill="1" applyBorder="1" applyAlignment="1">
      <alignment horizontal="center" vertical="center" wrapText="1"/>
    </xf>
    <xf numFmtId="49" fontId="2" fillId="35" borderId="84" xfId="0" applyNumberFormat="1" applyFont="1" applyFill="1" applyBorder="1" applyAlignment="1">
      <alignment horizontal="center" vertical="center" wrapText="1"/>
    </xf>
    <xf numFmtId="49" fontId="2" fillId="35" borderId="51" xfId="0" applyNumberFormat="1" applyFont="1" applyFill="1" applyBorder="1" applyAlignment="1">
      <alignment horizontal="center" vertical="center" wrapText="1"/>
    </xf>
    <xf numFmtId="196" fontId="2" fillId="35" borderId="51" xfId="0" applyNumberFormat="1" applyFont="1" applyFill="1" applyBorder="1" applyAlignment="1" applyProtection="1">
      <alignment horizontal="center" vertical="center"/>
      <protection/>
    </xf>
    <xf numFmtId="196" fontId="2" fillId="35" borderId="84" xfId="0" applyNumberFormat="1" applyFont="1" applyFill="1" applyBorder="1" applyAlignment="1" applyProtection="1">
      <alignment vertical="center"/>
      <protection/>
    </xf>
    <xf numFmtId="196" fontId="2" fillId="35" borderId="52" xfId="0" applyNumberFormat="1" applyFont="1" applyFill="1" applyBorder="1" applyAlignment="1" applyProtection="1">
      <alignment vertical="center"/>
      <protection/>
    </xf>
    <xf numFmtId="196" fontId="2" fillId="35" borderId="53" xfId="0" applyNumberFormat="1" applyFont="1" applyFill="1" applyBorder="1" applyAlignment="1" applyProtection="1">
      <alignment vertical="center"/>
      <protection/>
    </xf>
    <xf numFmtId="49" fontId="2" fillId="35" borderId="46" xfId="0" applyNumberFormat="1" applyFont="1" applyFill="1" applyBorder="1" applyAlignment="1">
      <alignment horizontal="left" vertical="center" wrapText="1"/>
    </xf>
    <xf numFmtId="196" fontId="2" fillId="35" borderId="24" xfId="0" applyNumberFormat="1" applyFont="1" applyFill="1" applyBorder="1" applyAlignment="1" applyProtection="1">
      <alignment horizontal="center" vertical="center" wrapText="1"/>
      <protection/>
    </xf>
    <xf numFmtId="0" fontId="2" fillId="35" borderId="46" xfId="0" applyFont="1" applyFill="1" applyBorder="1" applyAlignment="1">
      <alignment horizontal="center" vertical="center" wrapText="1"/>
    </xf>
    <xf numFmtId="0" fontId="2" fillId="35" borderId="22" xfId="0" applyNumberFormat="1" applyFont="1" applyFill="1" applyBorder="1" applyAlignment="1">
      <alignment horizontal="center" vertical="center" wrapText="1"/>
    </xf>
    <xf numFmtId="196" fontId="2" fillId="35" borderId="21" xfId="0" applyNumberFormat="1" applyFont="1" applyFill="1" applyBorder="1" applyAlignment="1" applyProtection="1">
      <alignment vertical="center"/>
      <protection/>
    </xf>
    <xf numFmtId="196" fontId="2" fillId="35" borderId="10" xfId="0" applyNumberFormat="1" applyFont="1" applyFill="1" applyBorder="1" applyAlignment="1" applyProtection="1">
      <alignment vertical="center"/>
      <protection/>
    </xf>
    <xf numFmtId="196" fontId="2" fillId="35" borderId="22" xfId="0" applyNumberFormat="1" applyFont="1" applyFill="1" applyBorder="1" applyAlignment="1" applyProtection="1">
      <alignment vertical="center"/>
      <protection/>
    </xf>
    <xf numFmtId="197" fontId="2" fillId="35" borderId="24" xfId="0" applyNumberFormat="1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>
      <alignment horizontal="center" vertical="center" wrapText="1"/>
    </xf>
    <xf numFmtId="196" fontId="2" fillId="35" borderId="0" xfId="0" applyNumberFormat="1" applyFont="1" applyFill="1" applyBorder="1" applyAlignment="1" applyProtection="1">
      <alignment vertical="center"/>
      <protection/>
    </xf>
    <xf numFmtId="197" fontId="2" fillId="35" borderId="24" xfId="0" applyNumberFormat="1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>
      <alignment horizontal="center" vertical="center" wrapText="1"/>
    </xf>
    <xf numFmtId="196" fontId="2" fillId="35" borderId="66" xfId="0" applyNumberFormat="1" applyFont="1" applyFill="1" applyBorder="1" applyAlignment="1" applyProtection="1">
      <alignment vertical="center"/>
      <protection/>
    </xf>
    <xf numFmtId="2" fontId="2" fillId="35" borderId="21" xfId="0" applyNumberFormat="1" applyFont="1" applyFill="1" applyBorder="1" applyAlignment="1">
      <alignment horizontal="center" vertical="center" wrapText="1"/>
    </xf>
    <xf numFmtId="196" fontId="2" fillId="35" borderId="47" xfId="0" applyNumberFormat="1" applyFont="1" applyFill="1" applyBorder="1" applyAlignment="1" applyProtection="1">
      <alignment horizontal="center" vertical="center"/>
      <protection/>
    </xf>
    <xf numFmtId="196" fontId="2" fillId="35" borderId="21" xfId="0" applyNumberFormat="1" applyFont="1" applyFill="1" applyBorder="1" applyAlignment="1" applyProtection="1">
      <alignment vertical="center"/>
      <protection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left" vertical="center" wrapText="1"/>
    </xf>
    <xf numFmtId="0" fontId="2" fillId="35" borderId="57" xfId="0" applyFont="1" applyFill="1" applyBorder="1" applyAlignment="1">
      <alignment horizontal="center" vertical="center" wrapText="1"/>
    </xf>
    <xf numFmtId="197" fontId="2" fillId="35" borderId="72" xfId="0" applyNumberFormat="1" applyFont="1" applyFill="1" applyBorder="1" applyAlignment="1" applyProtection="1">
      <alignment horizontal="center" vertical="center"/>
      <protection/>
    </xf>
    <xf numFmtId="0" fontId="7" fillId="35" borderId="49" xfId="0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/>
    </xf>
    <xf numFmtId="196" fontId="2" fillId="35" borderId="57" xfId="0" applyNumberFormat="1" applyFont="1" applyFill="1" applyBorder="1" applyAlignment="1" applyProtection="1">
      <alignment horizontal="center" vertical="center"/>
      <protection/>
    </xf>
    <xf numFmtId="196" fontId="2" fillId="35" borderId="75" xfId="0" applyNumberFormat="1" applyFont="1" applyFill="1" applyBorder="1" applyAlignment="1" applyProtection="1">
      <alignment vertical="center"/>
      <protection/>
    </xf>
    <xf numFmtId="196" fontId="2" fillId="35" borderId="11" xfId="0" applyNumberFormat="1" applyFont="1" applyFill="1" applyBorder="1" applyAlignment="1" applyProtection="1">
      <alignment vertical="center"/>
      <protection/>
    </xf>
    <xf numFmtId="196" fontId="2" fillId="35" borderId="34" xfId="0" applyNumberFormat="1" applyFont="1" applyFill="1" applyBorder="1" applyAlignment="1" applyProtection="1">
      <alignment vertical="center"/>
      <protection/>
    </xf>
    <xf numFmtId="0" fontId="7" fillId="35" borderId="69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1" fontId="7" fillId="35" borderId="33" xfId="0" applyNumberFormat="1" applyFont="1" applyFill="1" applyBorder="1" applyAlignment="1">
      <alignment horizontal="center" vertical="center" wrapText="1"/>
    </xf>
    <xf numFmtId="49" fontId="7" fillId="35" borderId="69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196" fontId="7" fillId="35" borderId="69" xfId="0" applyNumberFormat="1" applyFont="1" applyFill="1" applyBorder="1" applyAlignment="1" applyProtection="1">
      <alignment horizontal="center" vertical="center"/>
      <protection/>
    </xf>
    <xf numFmtId="196" fontId="2" fillId="35" borderId="33" xfId="0" applyNumberFormat="1" applyFont="1" applyFill="1" applyBorder="1" applyAlignment="1" applyProtection="1">
      <alignment vertical="center"/>
      <protection/>
    </xf>
    <xf numFmtId="196" fontId="2" fillId="35" borderId="18" xfId="0" applyNumberFormat="1" applyFont="1" applyFill="1" applyBorder="1" applyAlignment="1" applyProtection="1">
      <alignment vertical="center"/>
      <protection/>
    </xf>
    <xf numFmtId="196" fontId="2" fillId="35" borderId="70" xfId="0" applyNumberFormat="1" applyFont="1" applyFill="1" applyBorder="1" applyAlignment="1" applyProtection="1">
      <alignment vertical="center"/>
      <protection/>
    </xf>
    <xf numFmtId="49" fontId="2" fillId="35" borderId="50" xfId="0" applyNumberFormat="1" applyFont="1" applyFill="1" applyBorder="1" applyAlignment="1">
      <alignment vertical="center" wrapText="1"/>
    </xf>
    <xf numFmtId="49" fontId="2" fillId="35" borderId="51" xfId="0" applyNumberFormat="1" applyFont="1" applyFill="1" applyBorder="1" applyAlignment="1">
      <alignment horizontal="center" vertical="center"/>
    </xf>
    <xf numFmtId="0" fontId="2" fillId="35" borderId="52" xfId="0" applyNumberFormat="1" applyFont="1" applyFill="1" applyBorder="1" applyAlignment="1">
      <alignment horizontal="center" vertical="center"/>
    </xf>
    <xf numFmtId="0" fontId="2" fillId="35" borderId="71" xfId="0" applyNumberFormat="1" applyFont="1" applyFill="1" applyBorder="1" applyAlignment="1" applyProtection="1">
      <alignment horizontal="center" vertical="center"/>
      <protection/>
    </xf>
    <xf numFmtId="1" fontId="10" fillId="35" borderId="50" xfId="0" applyNumberFormat="1" applyFont="1" applyFill="1" applyBorder="1" applyAlignment="1">
      <alignment horizontal="center" vertical="center" wrapText="1"/>
    </xf>
    <xf numFmtId="1" fontId="2" fillId="35" borderId="21" xfId="0" applyNumberFormat="1" applyFont="1" applyFill="1" applyBorder="1" applyAlignment="1">
      <alignment horizontal="center" vertical="center"/>
    </xf>
    <xf numFmtId="49" fontId="2" fillId="35" borderId="51" xfId="0" applyNumberFormat="1" applyFont="1" applyFill="1" applyBorder="1" applyAlignment="1" applyProtection="1">
      <alignment vertical="center"/>
      <protection/>
    </xf>
    <xf numFmtId="49" fontId="2" fillId="35" borderId="52" xfId="0" applyNumberFormat="1" applyFont="1" applyFill="1" applyBorder="1" applyAlignment="1" applyProtection="1">
      <alignment vertical="center"/>
      <protection/>
    </xf>
    <xf numFmtId="49" fontId="2" fillId="35" borderId="53" xfId="0" applyNumberFormat="1" applyFont="1" applyFill="1" applyBorder="1" applyAlignment="1" applyProtection="1">
      <alignment vertical="center"/>
      <protection/>
    </xf>
    <xf numFmtId="0" fontId="10" fillId="35" borderId="46" xfId="0" applyFont="1" applyFill="1" applyBorder="1" applyAlignment="1">
      <alignment horizontal="center" vertical="center" wrapText="1"/>
    </xf>
    <xf numFmtId="196" fontId="2" fillId="35" borderId="21" xfId="0" applyNumberFormat="1" applyFont="1" applyFill="1" applyBorder="1" applyAlignment="1" applyProtection="1">
      <alignment horizontal="center" vertical="center"/>
      <protection/>
    </xf>
    <xf numFmtId="196" fontId="2" fillId="35" borderId="47" xfId="0" applyNumberFormat="1" applyFont="1" applyFill="1" applyBorder="1" applyAlignment="1" applyProtection="1">
      <alignment vertical="center"/>
      <protection/>
    </xf>
    <xf numFmtId="49" fontId="2" fillId="35" borderId="47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49" fontId="2" fillId="35" borderId="85" xfId="0" applyNumberFormat="1" applyFont="1" applyFill="1" applyBorder="1" applyAlignment="1">
      <alignment vertical="center" wrapText="1"/>
    </xf>
    <xf numFmtId="49" fontId="2" fillId="35" borderId="76" xfId="0" applyNumberFormat="1" applyFont="1" applyFill="1" applyBorder="1" applyAlignment="1">
      <alignment vertical="center" wrapText="1"/>
    </xf>
    <xf numFmtId="49" fontId="2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46" xfId="0" applyNumberFormat="1" applyFont="1" applyFill="1" applyBorder="1" applyAlignment="1">
      <alignment vertical="center" wrapText="1"/>
    </xf>
    <xf numFmtId="0" fontId="10" fillId="35" borderId="46" xfId="0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 wrapText="1"/>
    </xf>
    <xf numFmtId="49" fontId="2" fillId="35" borderId="67" xfId="0" applyNumberFormat="1" applyFont="1" applyFill="1" applyBorder="1" applyAlignment="1">
      <alignment vertical="center" wrapText="1"/>
    </xf>
    <xf numFmtId="0" fontId="2" fillId="35" borderId="80" xfId="0" applyNumberFormat="1" applyFont="1" applyFill="1" applyBorder="1" applyAlignment="1">
      <alignment horizontal="center" vertical="center"/>
    </xf>
    <xf numFmtId="49" fontId="2" fillId="35" borderId="23" xfId="0" applyNumberFormat="1" applyFont="1" applyFill="1" applyBorder="1" applyAlignment="1">
      <alignment horizontal="center" vertical="center"/>
    </xf>
    <xf numFmtId="0" fontId="2" fillId="35" borderId="86" xfId="0" applyNumberFormat="1" applyFont="1" applyFill="1" applyBorder="1" applyAlignment="1" applyProtection="1">
      <alignment horizontal="center" vertical="center"/>
      <protection/>
    </xf>
    <xf numFmtId="0" fontId="10" fillId="35" borderId="49" xfId="0" applyFont="1" applyFill="1" applyBorder="1" applyAlignment="1">
      <alignment horizontal="center" vertical="center" wrapText="1"/>
    </xf>
    <xf numFmtId="1" fontId="2" fillId="35" borderId="75" xfId="0" applyNumberFormat="1" applyFont="1" applyFill="1" applyBorder="1" applyAlignment="1">
      <alignment horizontal="center" vertical="center"/>
    </xf>
    <xf numFmtId="0" fontId="2" fillId="35" borderId="72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/>
    </xf>
    <xf numFmtId="196" fontId="2" fillId="35" borderId="75" xfId="0" applyNumberFormat="1" applyFont="1" applyFill="1" applyBorder="1" applyAlignment="1" applyProtection="1">
      <alignment horizontal="center" vertical="center"/>
      <protection/>
    </xf>
    <xf numFmtId="196" fontId="2" fillId="35" borderId="57" xfId="0" applyNumberFormat="1" applyFont="1" applyFill="1" applyBorder="1" applyAlignment="1" applyProtection="1">
      <alignment vertical="center"/>
      <protection/>
    </xf>
    <xf numFmtId="1" fontId="7" fillId="35" borderId="37" xfId="0" applyNumberFormat="1" applyFont="1" applyFill="1" applyBorder="1" applyAlignment="1">
      <alignment horizontal="center" vertical="center" wrapText="1"/>
    </xf>
    <xf numFmtId="49" fontId="7" fillId="35" borderId="70" xfId="0" applyNumberFormat="1" applyFont="1" applyFill="1" applyBorder="1" applyAlignment="1" applyProtection="1">
      <alignment vertical="center"/>
      <protection/>
    </xf>
    <xf numFmtId="0" fontId="2" fillId="35" borderId="54" xfId="0" applyFont="1" applyFill="1" applyBorder="1" applyAlignment="1">
      <alignment vertical="center" wrapText="1"/>
    </xf>
    <xf numFmtId="0" fontId="1" fillId="35" borderId="52" xfId="0" applyFont="1" applyFill="1" applyBorder="1" applyAlignment="1">
      <alignment vertical="center" wrapText="1"/>
    </xf>
    <xf numFmtId="0" fontId="1" fillId="35" borderId="53" xfId="0" applyFont="1" applyFill="1" applyBorder="1" applyAlignment="1">
      <alignment vertical="center" wrapText="1"/>
    </xf>
    <xf numFmtId="198" fontId="10" fillId="35" borderId="50" xfId="0" applyNumberFormat="1" applyFont="1" applyFill="1" applyBorder="1" applyAlignment="1">
      <alignment horizontal="center" vertical="center" wrapText="1"/>
    </xf>
    <xf numFmtId="1" fontId="2" fillId="35" borderId="51" xfId="0" applyNumberFormat="1" applyFont="1" applyFill="1" applyBorder="1" applyAlignment="1">
      <alignment horizontal="center" vertical="center"/>
    </xf>
    <xf numFmtId="1" fontId="2" fillId="35" borderId="52" xfId="0" applyNumberFormat="1" applyFont="1" applyFill="1" applyBorder="1" applyAlignment="1">
      <alignment horizontal="center" vertical="center"/>
    </xf>
    <xf numFmtId="0" fontId="1" fillId="35" borderId="51" xfId="0" applyFont="1" applyFill="1" applyBorder="1" applyAlignment="1">
      <alignment vertical="center" wrapText="1"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1" fontId="2" fillId="35" borderId="43" xfId="0" applyNumberFormat="1" applyFont="1" applyFill="1" applyBorder="1" applyAlignment="1">
      <alignment horizontal="center" vertical="center"/>
    </xf>
    <xf numFmtId="1" fontId="2" fillId="35" borderId="47" xfId="0" applyNumberFormat="1" applyFont="1" applyFill="1" applyBorder="1" applyAlignment="1">
      <alignment horizontal="center" vertical="center"/>
    </xf>
    <xf numFmtId="1" fontId="2" fillId="35" borderId="47" xfId="0" applyNumberFormat="1" applyFont="1" applyFill="1" applyBorder="1" applyAlignment="1">
      <alignment horizontal="center" vertical="center"/>
    </xf>
    <xf numFmtId="1" fontId="11" fillId="35" borderId="47" xfId="0" applyNumberFormat="1" applyFont="1" applyFill="1" applyBorder="1" applyAlignment="1">
      <alignment horizontal="center" vertical="center"/>
    </xf>
    <xf numFmtId="0" fontId="2" fillId="35" borderId="22" xfId="0" applyNumberFormat="1" applyFont="1" applyFill="1" applyBorder="1" applyAlignment="1">
      <alignment horizontal="center" vertical="center" wrapText="1"/>
    </xf>
    <xf numFmtId="49" fontId="2" fillId="35" borderId="47" xfId="0" applyNumberFormat="1" applyFont="1" applyFill="1" applyBorder="1" applyAlignment="1">
      <alignment horizontal="center" vertical="center" wrapText="1"/>
    </xf>
    <xf numFmtId="1" fontId="11" fillId="35" borderId="47" xfId="0" applyNumberFormat="1" applyFont="1" applyFill="1" applyBorder="1" applyAlignment="1">
      <alignment horizontal="center" vertical="center"/>
    </xf>
    <xf numFmtId="1" fontId="2" fillId="35" borderId="22" xfId="0" applyNumberFormat="1" applyFont="1" applyFill="1" applyBorder="1" applyAlignment="1">
      <alignment horizontal="center" vertical="center" wrapText="1"/>
    </xf>
    <xf numFmtId="49" fontId="2" fillId="35" borderId="87" xfId="0" applyNumberFormat="1" applyFont="1" applyFill="1" applyBorder="1" applyAlignment="1">
      <alignment horizontal="center" vertical="center" wrapText="1"/>
    </xf>
    <xf numFmtId="49" fontId="2" fillId="35" borderId="88" xfId="0" applyNumberFormat="1" applyFont="1" applyFill="1" applyBorder="1" applyAlignment="1">
      <alignment vertical="center" wrapText="1"/>
    </xf>
    <xf numFmtId="0" fontId="2" fillId="35" borderId="89" xfId="0" applyNumberFormat="1" applyFont="1" applyFill="1" applyBorder="1" applyAlignment="1">
      <alignment horizontal="center" vertical="center"/>
    </xf>
    <xf numFmtId="49" fontId="2" fillId="35" borderId="90" xfId="0" applyNumberFormat="1" applyFont="1" applyFill="1" applyBorder="1" applyAlignment="1">
      <alignment horizontal="center" vertical="center"/>
    </xf>
    <xf numFmtId="0" fontId="10" fillId="35" borderId="91" xfId="0" applyNumberFormat="1" applyFont="1" applyFill="1" applyBorder="1" applyAlignment="1" applyProtection="1">
      <alignment horizontal="center" vertical="center"/>
      <protection/>
    </xf>
    <xf numFmtId="198" fontId="7" fillId="35" borderId="92" xfId="0" applyNumberFormat="1" applyFont="1" applyFill="1" applyBorder="1" applyAlignment="1" applyProtection="1">
      <alignment horizontal="center" vertical="center"/>
      <protection/>
    </xf>
    <xf numFmtId="49" fontId="7" fillId="35" borderId="93" xfId="0" applyNumberFormat="1" applyFont="1" applyFill="1" applyBorder="1" applyAlignment="1">
      <alignment horizontal="center" vertical="center"/>
    </xf>
    <xf numFmtId="49" fontId="7" fillId="35" borderId="94" xfId="0" applyNumberFormat="1" applyFont="1" applyFill="1" applyBorder="1" applyAlignment="1" applyProtection="1">
      <alignment horizontal="center" vertical="center"/>
      <protection/>
    </xf>
    <xf numFmtId="49" fontId="7" fillId="35" borderId="95" xfId="0" applyNumberFormat="1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>
      <alignment horizontal="center" vertical="center" wrapText="1"/>
    </xf>
    <xf numFmtId="49" fontId="7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85" xfId="0" applyNumberFormat="1" applyFont="1" applyFill="1" applyBorder="1" applyAlignment="1">
      <alignment horizontal="center" vertical="center" wrapText="1"/>
    </xf>
    <xf numFmtId="49" fontId="2" fillId="35" borderId="96" xfId="0" applyNumberFormat="1" applyFont="1" applyFill="1" applyBorder="1" applyAlignment="1">
      <alignment horizontal="right" vertical="center" wrapText="1"/>
    </xf>
    <xf numFmtId="0" fontId="2" fillId="35" borderId="90" xfId="0" applyNumberFormat="1" applyFont="1" applyFill="1" applyBorder="1" applyAlignment="1">
      <alignment horizontal="center" vertical="center"/>
    </xf>
    <xf numFmtId="198" fontId="2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93" xfId="0" applyNumberFormat="1" applyFont="1" applyFill="1" applyBorder="1" applyAlignment="1">
      <alignment horizontal="center" vertical="center"/>
    </xf>
    <xf numFmtId="49" fontId="2" fillId="35" borderId="97" xfId="0" applyNumberFormat="1" applyFont="1" applyFill="1" applyBorder="1" applyAlignment="1">
      <alignment horizontal="center" vertical="center" wrapText="1"/>
    </xf>
    <xf numFmtId="198" fontId="2" fillId="35" borderId="98" xfId="0" applyNumberFormat="1" applyFont="1" applyFill="1" applyBorder="1" applyAlignment="1" applyProtection="1">
      <alignment horizontal="center" vertical="center"/>
      <protection/>
    </xf>
    <xf numFmtId="49" fontId="2" fillId="35" borderId="99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55" xfId="0" applyNumberFormat="1" applyFont="1" applyFill="1" applyBorder="1" applyAlignment="1">
      <alignment horizontal="left" vertical="center" wrapText="1"/>
    </xf>
    <xf numFmtId="0" fontId="2" fillId="35" borderId="21" xfId="0" applyNumberFormat="1" applyFont="1" applyFill="1" applyBorder="1" applyAlignment="1">
      <alignment horizontal="center" vertical="center"/>
    </xf>
    <xf numFmtId="0" fontId="10" fillId="35" borderId="24" xfId="0" applyNumberFormat="1" applyFont="1" applyFill="1" applyBorder="1" applyAlignment="1" applyProtection="1">
      <alignment horizontal="center" vertical="center"/>
      <protection/>
    </xf>
    <xf numFmtId="198" fontId="7" fillId="35" borderId="46" xfId="0" applyNumberFormat="1" applyFont="1" applyFill="1" applyBorder="1" applyAlignment="1" applyProtection="1">
      <alignment horizontal="center" vertical="center"/>
      <protection/>
    </xf>
    <xf numFmtId="49" fontId="7" fillId="35" borderId="21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 applyProtection="1">
      <alignment horizontal="center" vertical="center"/>
      <protection/>
    </xf>
    <xf numFmtId="49" fontId="7" fillId="35" borderId="96" xfId="0" applyNumberFormat="1" applyFont="1" applyFill="1" applyBorder="1" applyAlignment="1" applyProtection="1">
      <alignment horizontal="center" vertical="center"/>
      <protection/>
    </xf>
    <xf numFmtId="49" fontId="7" fillId="35" borderId="99" xfId="0" applyNumberFormat="1" applyFont="1" applyFill="1" applyBorder="1" applyAlignment="1" applyProtection="1">
      <alignment horizontal="center" vertical="center"/>
      <protection/>
    </xf>
    <xf numFmtId="49" fontId="7" fillId="35" borderId="100" xfId="0" applyNumberFormat="1" applyFont="1" applyFill="1" applyBorder="1" applyAlignment="1">
      <alignment horizontal="center" vertical="center" wrapText="1"/>
    </xf>
    <xf numFmtId="198" fontId="2" fillId="35" borderId="101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35" borderId="99" xfId="0" applyNumberFormat="1" applyFont="1" applyFill="1" applyBorder="1" applyAlignment="1">
      <alignment horizontal="center" vertical="center"/>
    </xf>
    <xf numFmtId="49" fontId="2" fillId="35" borderId="60" xfId="0" applyNumberFormat="1" applyFont="1" applyFill="1" applyBorder="1" applyAlignment="1">
      <alignment horizontal="center" vertical="center" wrapText="1"/>
    </xf>
    <xf numFmtId="0" fontId="2" fillId="35" borderId="102" xfId="0" applyFont="1" applyFill="1" applyBorder="1" applyAlignment="1">
      <alignment vertical="center" wrapText="1"/>
    </xf>
    <xf numFmtId="0" fontId="2" fillId="35" borderId="93" xfId="0" applyFont="1" applyFill="1" applyBorder="1" applyAlignment="1">
      <alignment horizontal="center" vertical="center" wrapText="1"/>
    </xf>
    <xf numFmtId="0" fontId="2" fillId="35" borderId="94" xfId="0" applyFont="1" applyFill="1" applyBorder="1" applyAlignment="1">
      <alignment horizontal="center" vertical="center" wrapText="1"/>
    </xf>
    <xf numFmtId="0" fontId="10" fillId="35" borderId="95" xfId="0" applyNumberFormat="1" applyFont="1" applyFill="1" applyBorder="1" applyAlignment="1" applyProtection="1">
      <alignment horizontal="center" vertical="center"/>
      <protection/>
    </xf>
    <xf numFmtId="198" fontId="2" fillId="35" borderId="78" xfId="0" applyNumberFormat="1" applyFont="1" applyFill="1" applyBorder="1" applyAlignment="1" applyProtection="1">
      <alignment horizontal="center" vertical="center"/>
      <protection/>
    </xf>
    <xf numFmtId="49" fontId="2" fillId="35" borderId="95" xfId="0" applyNumberFormat="1" applyFont="1" applyFill="1" applyBorder="1" applyAlignment="1">
      <alignment horizontal="center" vertical="center" wrapText="1"/>
    </xf>
    <xf numFmtId="49" fontId="2" fillId="35" borderId="96" xfId="0" applyNumberFormat="1" applyFont="1" applyFill="1" applyBorder="1" applyAlignment="1">
      <alignment vertical="center" wrapText="1"/>
    </xf>
    <xf numFmtId="198" fontId="2" fillId="35" borderId="79" xfId="0" applyNumberFormat="1" applyFont="1" applyFill="1" applyBorder="1" applyAlignment="1" applyProtection="1">
      <alignment horizontal="center" vertical="center"/>
      <protection/>
    </xf>
    <xf numFmtId="49" fontId="2" fillId="35" borderId="99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96" xfId="0" applyNumberFormat="1" applyFont="1" applyFill="1" applyBorder="1" applyAlignment="1">
      <alignment horizontal="left" vertical="center" wrapText="1"/>
    </xf>
    <xf numFmtId="49" fontId="2" fillId="35" borderId="10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 applyProtection="1">
      <alignment horizontal="center" vertical="center"/>
      <protection/>
    </xf>
    <xf numFmtId="49" fontId="2" fillId="35" borderId="82" xfId="0" applyNumberFormat="1" applyFont="1" applyFill="1" applyBorder="1" applyAlignment="1">
      <alignment horizontal="center" vertical="center" wrapText="1"/>
    </xf>
    <xf numFmtId="49" fontId="2" fillId="35" borderId="82" xfId="0" applyNumberFormat="1" applyFont="1" applyFill="1" applyBorder="1" applyAlignment="1" applyProtection="1">
      <alignment horizontal="center" vertical="center"/>
      <protection/>
    </xf>
    <xf numFmtId="49" fontId="7" fillId="35" borderId="104" xfId="0" applyNumberFormat="1" applyFont="1" applyFill="1" applyBorder="1" applyAlignment="1" applyProtection="1">
      <alignment horizontal="center" vertical="center"/>
      <protection/>
    </xf>
    <xf numFmtId="0" fontId="0" fillId="35" borderId="63" xfId="0" applyFont="1" applyFill="1" applyBorder="1" applyAlignment="1">
      <alignment horizontal="center" vertical="center"/>
    </xf>
    <xf numFmtId="198" fontId="7" fillId="35" borderId="81" xfId="0" applyNumberFormat="1" applyFont="1" applyFill="1" applyBorder="1" applyAlignment="1" applyProtection="1">
      <alignment horizontal="center" vertical="center"/>
      <protection/>
    </xf>
    <xf numFmtId="1" fontId="7" fillId="35" borderId="105" xfId="0" applyNumberFormat="1" applyFont="1" applyFill="1" applyBorder="1" applyAlignment="1">
      <alignment horizontal="center" vertical="center"/>
    </xf>
    <xf numFmtId="1" fontId="7" fillId="35" borderId="81" xfId="0" applyNumberFormat="1" applyFont="1" applyFill="1" applyBorder="1" applyAlignment="1" applyProtection="1">
      <alignment horizontal="center" vertical="center"/>
      <protection/>
    </xf>
    <xf numFmtId="1" fontId="7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30" xfId="0" applyNumberFormat="1" applyFont="1" applyFill="1" applyBorder="1" applyAlignment="1">
      <alignment horizontal="right" vertical="center" wrapText="1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vertical="center" wrapText="1"/>
    </xf>
    <xf numFmtId="0" fontId="2" fillId="35" borderId="22" xfId="0" applyFont="1" applyFill="1" applyBorder="1" applyAlignment="1">
      <alignment vertical="center" wrapText="1"/>
    </xf>
    <xf numFmtId="49" fontId="2" fillId="35" borderId="20" xfId="0" applyNumberFormat="1" applyFont="1" applyFill="1" applyBorder="1" applyAlignment="1">
      <alignment horizontal="right" vertical="center" wrapText="1"/>
    </xf>
    <xf numFmtId="49" fontId="27" fillId="35" borderId="10" xfId="0" applyNumberFormat="1" applyFont="1" applyFill="1" applyBorder="1" applyAlignment="1" applyProtection="1">
      <alignment vertical="center"/>
      <protection/>
    </xf>
    <xf numFmtId="49" fontId="2" fillId="35" borderId="10" xfId="0" applyNumberFormat="1" applyFont="1" applyFill="1" applyBorder="1" applyAlignment="1">
      <alignment horizontal="right" vertical="center" wrapText="1"/>
    </xf>
    <xf numFmtId="19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49" fontId="2" fillId="35" borderId="10" xfId="0" applyNumberFormat="1" applyFont="1" applyFill="1" applyBorder="1" applyAlignment="1">
      <alignment horizontal="left" vertical="center" wrapText="1"/>
    </xf>
    <xf numFmtId="49" fontId="7" fillId="35" borderId="31" xfId="0" applyNumberFormat="1" applyFont="1" applyFill="1" applyBorder="1" applyAlignment="1" applyProtection="1">
      <alignment horizontal="left" vertical="center" wrapText="1"/>
      <protection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>
      <alignment horizontal="left" vertical="center" wrapText="1"/>
    </xf>
    <xf numFmtId="0" fontId="2" fillId="35" borderId="23" xfId="0" applyNumberFormat="1" applyFont="1" applyFill="1" applyBorder="1" applyAlignment="1" applyProtection="1">
      <alignment horizontal="center" vertical="center"/>
      <protection/>
    </xf>
    <xf numFmtId="196" fontId="7" fillId="35" borderId="18" xfId="0" applyNumberFormat="1" applyFont="1" applyFill="1" applyBorder="1" applyAlignment="1" applyProtection="1">
      <alignment vertical="center"/>
      <protection/>
    </xf>
    <xf numFmtId="196" fontId="2" fillId="35" borderId="18" xfId="0" applyNumberFormat="1" applyFont="1" applyFill="1" applyBorder="1" applyAlignment="1" applyProtection="1">
      <alignment vertical="center"/>
      <protection/>
    </xf>
    <xf numFmtId="0" fontId="7" fillId="35" borderId="14" xfId="0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205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>
      <alignment horizontal="center" vertical="center" wrapText="1"/>
    </xf>
    <xf numFmtId="49" fontId="7" fillId="35" borderId="0" xfId="0" applyNumberFormat="1" applyFont="1" applyFill="1" applyBorder="1" applyAlignment="1">
      <alignment horizontal="center" vertical="center" wrapText="1"/>
    </xf>
    <xf numFmtId="0" fontId="7" fillId="35" borderId="0" xfId="0" applyNumberFormat="1" applyFont="1" applyFill="1" applyBorder="1" applyAlignment="1">
      <alignment horizontal="center" vertical="center" wrapText="1"/>
    </xf>
    <xf numFmtId="205" fontId="2" fillId="35" borderId="0" xfId="0" applyNumberFormat="1" applyFont="1" applyFill="1" applyBorder="1" applyAlignment="1" applyProtection="1">
      <alignment horizontal="center" vertical="center"/>
      <protection/>
    </xf>
    <xf numFmtId="205" fontId="2" fillId="35" borderId="15" xfId="0" applyNumberFormat="1" applyFont="1" applyFill="1" applyBorder="1" applyAlignment="1" applyProtection="1">
      <alignment vertical="center"/>
      <protection/>
    </xf>
    <xf numFmtId="204" fontId="7" fillId="35" borderId="18" xfId="0" applyNumberFormat="1" applyFont="1" applyFill="1" applyBorder="1" applyAlignment="1">
      <alignment horizontal="center" vertical="center" wrapText="1"/>
    </xf>
    <xf numFmtId="206" fontId="7" fillId="35" borderId="18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horizontal="right" vertical="center" wrapText="1"/>
    </xf>
    <xf numFmtId="0" fontId="0" fillId="35" borderId="0" xfId="0" applyFont="1" applyFill="1" applyBorder="1" applyAlignment="1">
      <alignment vertical="center" wrapText="1"/>
    </xf>
    <xf numFmtId="204" fontId="7" fillId="35" borderId="0" xfId="0" applyNumberFormat="1" applyFont="1" applyFill="1" applyBorder="1" applyAlignment="1">
      <alignment horizontal="center" vertical="center" wrapText="1"/>
    </xf>
    <xf numFmtId="206" fontId="7" fillId="35" borderId="0" xfId="0" applyNumberFormat="1" applyFont="1" applyFill="1" applyBorder="1" applyAlignment="1">
      <alignment horizontal="center" vertical="center" wrapText="1"/>
    </xf>
    <xf numFmtId="49" fontId="2" fillId="35" borderId="0" xfId="0" applyNumberFormat="1" applyFont="1" applyFill="1" applyBorder="1" applyAlignment="1">
      <alignment horizontal="center" vertical="center" wrapText="1"/>
    </xf>
    <xf numFmtId="205" fontId="2" fillId="35" borderId="0" xfId="0" applyNumberFormat="1" applyFont="1" applyFill="1" applyBorder="1" applyAlignment="1" applyProtection="1">
      <alignment horizontal="center" vertical="center"/>
      <protection/>
    </xf>
    <xf numFmtId="205" fontId="2" fillId="35" borderId="15" xfId="0" applyNumberFormat="1" applyFont="1" applyFill="1" applyBorder="1" applyAlignment="1" applyProtection="1">
      <alignment vertical="center"/>
      <protection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45" xfId="0" applyNumberFormat="1" applyFont="1" applyFill="1" applyBorder="1" applyAlignment="1">
      <alignment horizontal="center" vertical="center" wrapText="1"/>
    </xf>
    <xf numFmtId="205" fontId="2" fillId="35" borderId="51" xfId="0" applyNumberFormat="1" applyFont="1" applyFill="1" applyBorder="1" applyAlignment="1" applyProtection="1">
      <alignment horizontal="center" vertical="center"/>
      <protection/>
    </xf>
    <xf numFmtId="205" fontId="2" fillId="35" borderId="45" xfId="0" applyNumberFormat="1" applyFont="1" applyFill="1" applyBorder="1" applyAlignment="1" applyProtection="1">
      <alignment horizontal="center" vertical="center"/>
      <protection/>
    </xf>
    <xf numFmtId="205" fontId="2" fillId="35" borderId="44" xfId="0" applyNumberFormat="1" applyFont="1" applyFill="1" applyBorder="1" applyAlignment="1" applyProtection="1">
      <alignment vertical="center"/>
      <protection/>
    </xf>
    <xf numFmtId="205" fontId="2" fillId="35" borderId="47" xfId="0" applyNumberFormat="1" applyFont="1" applyFill="1" applyBorder="1" applyAlignment="1" applyProtection="1">
      <alignment horizontal="center" vertical="center"/>
      <protection/>
    </xf>
    <xf numFmtId="205" fontId="2" fillId="35" borderId="21" xfId="0" applyNumberFormat="1" applyFont="1" applyFill="1" applyBorder="1" applyAlignment="1" applyProtection="1">
      <alignment horizontal="center" vertical="center"/>
      <protection/>
    </xf>
    <xf numFmtId="205" fontId="2" fillId="35" borderId="10" xfId="0" applyNumberFormat="1" applyFont="1" applyFill="1" applyBorder="1" applyAlignment="1" applyProtection="1">
      <alignment horizontal="center" vertical="center"/>
      <protection/>
    </xf>
    <xf numFmtId="205" fontId="2" fillId="35" borderId="22" xfId="0" applyNumberFormat="1" applyFont="1" applyFill="1" applyBorder="1" applyAlignment="1" applyProtection="1">
      <alignment vertical="center"/>
      <protection/>
    </xf>
    <xf numFmtId="206" fontId="2" fillId="35" borderId="10" xfId="0" applyNumberFormat="1" applyFont="1" applyFill="1" applyBorder="1" applyAlignment="1" applyProtection="1">
      <alignment horizontal="center" vertical="center"/>
      <protection/>
    </xf>
    <xf numFmtId="206" fontId="2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80" xfId="0" applyNumberFormat="1" applyFont="1" applyFill="1" applyBorder="1" applyAlignment="1">
      <alignment horizontal="center" vertical="center" wrapText="1"/>
    </xf>
    <xf numFmtId="49" fontId="2" fillId="35" borderId="106" xfId="0" applyNumberFormat="1" applyFont="1" applyFill="1" applyBorder="1" applyAlignment="1">
      <alignment horizontal="center" vertical="center" wrapText="1"/>
    </xf>
    <xf numFmtId="205" fontId="2" fillId="35" borderId="80" xfId="0" applyNumberFormat="1" applyFont="1" applyFill="1" applyBorder="1" applyAlignment="1" applyProtection="1">
      <alignment horizontal="center" vertical="center"/>
      <protection/>
    </xf>
    <xf numFmtId="205" fontId="2" fillId="35" borderId="106" xfId="0" applyNumberFormat="1" applyFont="1" applyFill="1" applyBorder="1" applyAlignment="1" applyProtection="1">
      <alignment horizontal="center" vertical="center"/>
      <protection/>
    </xf>
    <xf numFmtId="205" fontId="2" fillId="35" borderId="35" xfId="0" applyNumberFormat="1" applyFont="1" applyFill="1" applyBorder="1" applyAlignment="1" applyProtection="1">
      <alignment vertical="center"/>
      <protection/>
    </xf>
    <xf numFmtId="205" fontId="2" fillId="35" borderId="43" xfId="0" applyNumberFormat="1" applyFont="1" applyFill="1" applyBorder="1" applyAlignment="1" applyProtection="1">
      <alignment horizontal="center" vertical="center"/>
      <protection/>
    </xf>
    <xf numFmtId="205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5" borderId="51" xfId="0" applyNumberFormat="1" applyFont="1" applyFill="1" applyBorder="1" applyAlignment="1">
      <alignment horizontal="center" vertical="center" wrapText="1"/>
    </xf>
    <xf numFmtId="49" fontId="2" fillId="35" borderId="84" xfId="0" applyNumberFormat="1" applyFont="1" applyFill="1" applyBorder="1" applyAlignment="1">
      <alignment horizontal="center" vertical="center" wrapText="1"/>
    </xf>
    <xf numFmtId="205" fontId="2" fillId="35" borderId="84" xfId="0" applyNumberFormat="1" applyFont="1" applyFill="1" applyBorder="1" applyAlignment="1" applyProtection="1">
      <alignment horizontal="center" vertical="center"/>
      <protection/>
    </xf>
    <xf numFmtId="205" fontId="2" fillId="35" borderId="52" xfId="0" applyNumberFormat="1" applyFont="1" applyFill="1" applyBorder="1" applyAlignment="1" applyProtection="1">
      <alignment horizontal="center" vertical="center"/>
      <protection/>
    </xf>
    <xf numFmtId="205" fontId="2" fillId="35" borderId="53" xfId="0" applyNumberFormat="1" applyFont="1" applyFill="1" applyBorder="1" applyAlignment="1" applyProtection="1">
      <alignment vertical="center"/>
      <protection/>
    </xf>
    <xf numFmtId="49" fontId="2" fillId="35" borderId="57" xfId="0" applyNumberFormat="1" applyFont="1" applyFill="1" applyBorder="1" applyAlignment="1">
      <alignment horizontal="center" vertical="center" wrapText="1"/>
    </xf>
    <xf numFmtId="49" fontId="2" fillId="35" borderId="75" xfId="0" applyNumberFormat="1" applyFont="1" applyFill="1" applyBorder="1" applyAlignment="1">
      <alignment horizontal="center" vertical="center" wrapText="1"/>
    </xf>
    <xf numFmtId="205" fontId="2" fillId="35" borderId="57" xfId="0" applyNumberFormat="1" applyFont="1" applyFill="1" applyBorder="1" applyAlignment="1" applyProtection="1">
      <alignment horizontal="center" vertical="center"/>
      <protection/>
    </xf>
    <xf numFmtId="205" fontId="2" fillId="35" borderId="75" xfId="0" applyNumberFormat="1" applyFont="1" applyFill="1" applyBorder="1" applyAlignment="1" applyProtection="1">
      <alignment horizontal="center" vertical="center"/>
      <protection/>
    </xf>
    <xf numFmtId="205" fontId="2" fillId="35" borderId="11" xfId="0" applyNumberFormat="1" applyFont="1" applyFill="1" applyBorder="1" applyAlignment="1" applyProtection="1">
      <alignment horizontal="center" vertical="center"/>
      <protection/>
    </xf>
    <xf numFmtId="205" fontId="2" fillId="35" borderId="34" xfId="0" applyNumberFormat="1" applyFont="1" applyFill="1" applyBorder="1" applyAlignment="1" applyProtection="1">
      <alignment vertical="center"/>
      <protection/>
    </xf>
    <xf numFmtId="0" fontId="0" fillId="35" borderId="33" xfId="0" applyFont="1" applyFill="1" applyBorder="1" applyAlignment="1">
      <alignment vertical="center" wrapText="1"/>
    </xf>
    <xf numFmtId="0" fontId="0" fillId="35" borderId="37" xfId="0" applyFont="1" applyFill="1" applyBorder="1" applyAlignment="1">
      <alignment vertical="center" wrapText="1"/>
    </xf>
    <xf numFmtId="204" fontId="7" fillId="35" borderId="68" xfId="0" applyNumberFormat="1" applyFont="1" applyFill="1" applyBorder="1" applyAlignment="1">
      <alignment horizontal="center" vertical="center" wrapText="1"/>
    </xf>
    <xf numFmtId="206" fontId="7" fillId="35" borderId="68" xfId="0" applyNumberFormat="1" applyFont="1" applyFill="1" applyBorder="1" applyAlignment="1">
      <alignment horizontal="center" vertical="center" wrapText="1"/>
    </xf>
    <xf numFmtId="0" fontId="7" fillId="35" borderId="81" xfId="0" applyFont="1" applyFill="1" applyBorder="1" applyAlignment="1">
      <alignment horizontal="right" vertical="center" wrapText="1"/>
    </xf>
    <xf numFmtId="0" fontId="0" fillId="35" borderId="32" xfId="0" applyFont="1" applyFill="1" applyBorder="1" applyAlignment="1">
      <alignment horizontal="right" vertical="center" wrapText="1"/>
    </xf>
    <xf numFmtId="0" fontId="0" fillId="35" borderId="32" xfId="0" applyFont="1" applyFill="1" applyBorder="1" applyAlignment="1">
      <alignment vertical="center" wrapText="1"/>
    </xf>
    <xf numFmtId="204" fontId="7" fillId="35" borderId="32" xfId="0" applyNumberFormat="1" applyFont="1" applyFill="1" applyBorder="1" applyAlignment="1">
      <alignment horizontal="center" vertical="center" wrapText="1"/>
    </xf>
    <xf numFmtId="206" fontId="7" fillId="35" borderId="64" xfId="0" applyNumberFormat="1" applyFont="1" applyFill="1" applyBorder="1" applyAlignment="1">
      <alignment horizontal="center" vertical="center" wrapText="1"/>
    </xf>
    <xf numFmtId="49" fontId="2" fillId="35" borderId="32" xfId="0" applyNumberFormat="1" applyFont="1" applyFill="1" applyBorder="1" applyAlignment="1">
      <alignment horizontal="center" vertical="center" wrapText="1"/>
    </xf>
    <xf numFmtId="205" fontId="2" fillId="35" borderId="32" xfId="0" applyNumberFormat="1" applyFont="1" applyFill="1" applyBorder="1" applyAlignment="1" applyProtection="1">
      <alignment horizontal="center" vertical="center"/>
      <protection/>
    </xf>
    <xf numFmtId="205" fontId="2" fillId="35" borderId="107" xfId="0" applyNumberFormat="1" applyFont="1" applyFill="1" applyBorder="1" applyAlignment="1" applyProtection="1">
      <alignment vertical="center"/>
      <protection/>
    </xf>
    <xf numFmtId="0" fontId="0" fillId="35" borderId="12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vertical="center" wrapText="1"/>
    </xf>
    <xf numFmtId="0" fontId="0" fillId="35" borderId="108" xfId="0" applyFont="1" applyFill="1" applyBorder="1" applyAlignment="1">
      <alignment vertical="center" wrapText="1"/>
    </xf>
    <xf numFmtId="204" fontId="7" fillId="35" borderId="64" xfId="0" applyNumberFormat="1" applyFont="1" applyFill="1" applyBorder="1" applyAlignment="1">
      <alignment horizontal="center" vertical="center" wrapText="1"/>
    </xf>
    <xf numFmtId="206" fontId="7" fillId="35" borderId="12" xfId="0" applyNumberFormat="1" applyFont="1" applyFill="1" applyBorder="1" applyAlignment="1">
      <alignment horizontal="center" vertical="center" wrapText="1"/>
    </xf>
    <xf numFmtId="206" fontId="7" fillId="35" borderId="13" xfId="0" applyNumberFormat="1" applyFont="1" applyFill="1" applyBorder="1" applyAlignment="1">
      <alignment horizontal="center" vertical="center" wrapText="1"/>
    </xf>
    <xf numFmtId="206" fontId="7" fillId="35" borderId="108" xfId="0" applyNumberFormat="1" applyFont="1" applyFill="1" applyBorder="1" applyAlignment="1">
      <alignment horizontal="center" vertical="center" wrapText="1"/>
    </xf>
    <xf numFmtId="49" fontId="2" fillId="35" borderId="109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210" fontId="2" fillId="35" borderId="12" xfId="0" applyNumberFormat="1" applyFont="1" applyFill="1" applyBorder="1" applyAlignment="1" applyProtection="1">
      <alignment horizontal="center" vertical="center"/>
      <protection/>
    </xf>
    <xf numFmtId="210" fontId="2" fillId="35" borderId="109" xfId="0" applyNumberFormat="1" applyFont="1" applyFill="1" applyBorder="1" applyAlignment="1" applyProtection="1">
      <alignment horizontal="center" vertical="center"/>
      <protection/>
    </xf>
    <xf numFmtId="210" fontId="2" fillId="35" borderId="13" xfId="0" applyNumberFormat="1" applyFont="1" applyFill="1" applyBorder="1" applyAlignment="1" applyProtection="1">
      <alignment horizontal="center" vertical="center"/>
      <protection/>
    </xf>
    <xf numFmtId="205" fontId="2" fillId="35" borderId="108" xfId="0" applyNumberFormat="1" applyFont="1" applyFill="1" applyBorder="1" applyAlignment="1" applyProtection="1">
      <alignment vertical="center"/>
      <protection/>
    </xf>
    <xf numFmtId="49" fontId="2" fillId="35" borderId="43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28" xfId="0" applyNumberFormat="1" applyFont="1" applyFill="1" applyBorder="1" applyAlignment="1">
      <alignment horizontal="left" vertical="center" wrapText="1"/>
    </xf>
    <xf numFmtId="0" fontId="2" fillId="35" borderId="43" xfId="0" applyNumberFormat="1" applyFont="1" applyFill="1" applyBorder="1" applyAlignment="1">
      <alignment horizontal="center" vertical="center"/>
    </xf>
    <xf numFmtId="0" fontId="2" fillId="35" borderId="17" xfId="0" applyNumberFormat="1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/>
    </xf>
    <xf numFmtId="0" fontId="10" fillId="35" borderId="73" xfId="0" applyNumberFormat="1" applyFont="1" applyFill="1" applyBorder="1" applyAlignment="1" applyProtection="1">
      <alignment horizontal="center" vertical="center"/>
      <protection/>
    </xf>
    <xf numFmtId="198" fontId="2" fillId="35" borderId="42" xfId="0" applyNumberFormat="1" applyFont="1" applyFill="1" applyBorder="1" applyAlignment="1" applyProtection="1">
      <alignment horizontal="center" vertical="center"/>
      <protection/>
    </xf>
    <xf numFmtId="1" fontId="2" fillId="35" borderId="43" xfId="0" applyNumberFormat="1" applyFont="1" applyFill="1" applyBorder="1" applyAlignment="1">
      <alignment horizontal="center" vertical="center"/>
    </xf>
    <xf numFmtId="205" fontId="2" fillId="35" borderId="17" xfId="0" applyNumberFormat="1" applyFont="1" applyFill="1" applyBorder="1" applyAlignment="1">
      <alignment horizontal="center" vertical="center" wrapText="1"/>
    </xf>
    <xf numFmtId="1" fontId="2" fillId="35" borderId="110" xfId="0" applyNumberFormat="1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 wrapText="1"/>
    </xf>
    <xf numFmtId="210" fontId="2" fillId="35" borderId="45" xfId="0" applyNumberFormat="1" applyFont="1" applyFill="1" applyBorder="1" applyAlignment="1" applyProtection="1">
      <alignment horizontal="center" vertical="center"/>
      <protection/>
    </xf>
    <xf numFmtId="210" fontId="2" fillId="35" borderId="17" xfId="0" applyNumberFormat="1" applyFont="1" applyFill="1" applyBorder="1" applyAlignment="1" applyProtection="1">
      <alignment horizontal="center" vertical="center"/>
      <protection/>
    </xf>
    <xf numFmtId="205" fontId="2" fillId="35" borderId="17" xfId="0" applyNumberFormat="1" applyFont="1" applyFill="1" applyBorder="1" applyAlignment="1" applyProtection="1">
      <alignment vertical="center"/>
      <protection/>
    </xf>
    <xf numFmtId="49" fontId="2" fillId="35" borderId="47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11" xfId="0" applyNumberFormat="1" applyFont="1" applyFill="1" applyBorder="1" applyAlignment="1">
      <alignment horizontal="center" vertical="center"/>
    </xf>
    <xf numFmtId="0" fontId="10" fillId="35" borderId="112" xfId="0" applyNumberFormat="1" applyFont="1" applyFill="1" applyBorder="1" applyAlignment="1" applyProtection="1">
      <alignment horizontal="center" vertical="center"/>
      <protection/>
    </xf>
    <xf numFmtId="1" fontId="2" fillId="35" borderId="93" xfId="0" applyNumberFormat="1" applyFont="1" applyFill="1" applyBorder="1" applyAlignment="1">
      <alignment horizontal="center" vertical="center"/>
    </xf>
    <xf numFmtId="1" fontId="2" fillId="35" borderId="99" xfId="0" applyNumberFormat="1" applyFont="1" applyFill="1" applyBorder="1" applyAlignment="1" applyProtection="1">
      <alignment horizontal="center" vertical="center"/>
      <protection/>
    </xf>
    <xf numFmtId="0" fontId="2" fillId="35" borderId="97" xfId="0" applyFont="1" applyFill="1" applyBorder="1" applyAlignment="1">
      <alignment horizontal="center" vertical="center" wrapText="1"/>
    </xf>
    <xf numFmtId="210" fontId="2" fillId="35" borderId="21" xfId="0" applyNumberFormat="1" applyFont="1" applyFill="1" applyBorder="1" applyAlignment="1" applyProtection="1">
      <alignment horizontal="center" vertical="center"/>
      <protection/>
    </xf>
    <xf numFmtId="210" fontId="2" fillId="35" borderId="10" xfId="0" applyNumberFormat="1" applyFont="1" applyFill="1" applyBorder="1" applyAlignment="1" applyProtection="1">
      <alignment horizontal="center" vertical="center"/>
      <protection/>
    </xf>
    <xf numFmtId="205" fontId="2" fillId="35" borderId="10" xfId="0" applyNumberFormat="1" applyFont="1" applyFill="1" applyBorder="1" applyAlignment="1" applyProtection="1">
      <alignment vertical="center"/>
      <protection/>
    </xf>
    <xf numFmtId="0" fontId="2" fillId="35" borderId="96" xfId="0" applyFont="1" applyFill="1" applyBorder="1" applyAlignment="1">
      <alignment horizontal="left" vertical="center" wrapText="1"/>
    </xf>
    <xf numFmtId="205" fontId="2" fillId="35" borderId="90" xfId="0" applyNumberFormat="1" applyFont="1" applyFill="1" applyBorder="1" applyAlignment="1">
      <alignment horizontal="center" vertical="center" wrapText="1"/>
    </xf>
    <xf numFmtId="1" fontId="2" fillId="35" borderId="90" xfId="0" applyNumberFormat="1" applyFont="1" applyFill="1" applyBorder="1" applyAlignment="1">
      <alignment horizontal="center" vertical="center"/>
    </xf>
    <xf numFmtId="205" fontId="2" fillId="35" borderId="94" xfId="0" applyNumberFormat="1" applyFont="1" applyFill="1" applyBorder="1" applyAlignment="1">
      <alignment horizontal="center" vertical="center" wrapText="1"/>
    </xf>
    <xf numFmtId="0" fontId="2" fillId="35" borderId="95" xfId="0" applyFont="1" applyFill="1" applyBorder="1" applyAlignment="1">
      <alignment horizontal="center" vertical="center" wrapText="1"/>
    </xf>
    <xf numFmtId="49" fontId="2" fillId="35" borderId="113" xfId="0" applyNumberFormat="1" applyFont="1" applyFill="1" applyBorder="1" applyAlignment="1">
      <alignment horizontal="center" vertical="center" wrapText="1"/>
    </xf>
    <xf numFmtId="0" fontId="2" fillId="35" borderId="94" xfId="0" applyFont="1" applyFill="1" applyBorder="1" applyAlignment="1">
      <alignment horizontal="left" vertical="center" wrapText="1"/>
    </xf>
    <xf numFmtId="0" fontId="2" fillId="35" borderId="99" xfId="0" applyFont="1" applyFill="1" applyBorder="1" applyAlignment="1">
      <alignment horizontal="right" vertical="center" wrapText="1"/>
    </xf>
    <xf numFmtId="0" fontId="2" fillId="35" borderId="95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vertical="center"/>
      <protection/>
    </xf>
    <xf numFmtId="49" fontId="2" fillId="35" borderId="102" xfId="0" applyNumberFormat="1" applyFont="1" applyFill="1" applyBorder="1" applyAlignment="1">
      <alignment horizontal="left" vertical="center" wrapText="1"/>
    </xf>
    <xf numFmtId="198" fontId="7" fillId="35" borderId="79" xfId="0" applyNumberFormat="1" applyFont="1" applyFill="1" applyBorder="1" applyAlignment="1" applyProtection="1">
      <alignment horizontal="center" vertical="center"/>
      <protection/>
    </xf>
    <xf numFmtId="1" fontId="7" fillId="35" borderId="93" xfId="0" applyNumberFormat="1" applyFont="1" applyFill="1" applyBorder="1" applyAlignment="1">
      <alignment horizontal="center" vertical="center"/>
    </xf>
    <xf numFmtId="1" fontId="7" fillId="35" borderId="99" xfId="0" applyNumberFormat="1" applyFont="1" applyFill="1" applyBorder="1" applyAlignment="1" applyProtection="1">
      <alignment horizontal="center" vertical="center"/>
      <protection/>
    </xf>
    <xf numFmtId="0" fontId="7" fillId="35" borderId="97" xfId="0" applyFont="1" applyFill="1" applyBorder="1" applyAlignment="1">
      <alignment horizontal="center" vertical="center" wrapText="1"/>
    </xf>
    <xf numFmtId="205" fontId="2" fillId="35" borderId="99" xfId="0" applyNumberFormat="1" applyFont="1" applyFill="1" applyBorder="1" applyAlignment="1">
      <alignment horizontal="center" vertical="center" wrapText="1"/>
    </xf>
    <xf numFmtId="198" fontId="2" fillId="35" borderId="114" xfId="0" applyNumberFormat="1" applyFont="1" applyFill="1" applyBorder="1" applyAlignment="1" applyProtection="1">
      <alignment horizontal="center" vertical="center"/>
      <protection/>
    </xf>
    <xf numFmtId="49" fontId="2" fillId="35" borderId="115" xfId="0" applyNumberFormat="1" applyFont="1" applyFill="1" applyBorder="1" applyAlignment="1">
      <alignment horizontal="right" vertical="center" wrapText="1"/>
    </xf>
    <xf numFmtId="0" fontId="2" fillId="35" borderId="91" xfId="0" applyNumberFormat="1" applyFont="1" applyFill="1" applyBorder="1" applyAlignment="1" applyProtection="1">
      <alignment horizontal="center" vertical="center"/>
      <protection/>
    </xf>
    <xf numFmtId="1" fontId="2" fillId="35" borderId="99" xfId="0" applyNumberFormat="1" applyFont="1" applyFill="1" applyBorder="1" applyAlignment="1">
      <alignment horizontal="center" vertical="center"/>
    </xf>
    <xf numFmtId="0" fontId="2" fillId="35" borderId="99" xfId="0" applyNumberFormat="1" applyFont="1" applyFill="1" applyBorder="1" applyAlignment="1">
      <alignment horizontal="center" vertical="center"/>
    </xf>
    <xf numFmtId="49" fontId="2" fillId="36" borderId="96" xfId="0" applyNumberFormat="1" applyFont="1" applyFill="1" applyBorder="1" applyAlignment="1">
      <alignment horizontal="left" vertical="center" wrapText="1"/>
    </xf>
    <xf numFmtId="49" fontId="2" fillId="35" borderId="94" xfId="0" applyNumberFormat="1" applyFont="1" applyFill="1" applyBorder="1" applyAlignment="1">
      <alignment horizontal="left" vertical="center" wrapText="1"/>
    </xf>
    <xf numFmtId="49" fontId="2" fillId="35" borderId="116" xfId="0" applyNumberFormat="1" applyFont="1" applyFill="1" applyBorder="1" applyAlignment="1">
      <alignment horizontal="center" vertical="center" wrapText="1"/>
    </xf>
    <xf numFmtId="49" fontId="2" fillId="35" borderId="117" xfId="0" applyNumberFormat="1" applyFont="1" applyFill="1" applyBorder="1" applyAlignment="1">
      <alignment horizontal="left" vertical="center" wrapText="1"/>
    </xf>
    <xf numFmtId="0" fontId="2" fillId="35" borderId="118" xfId="0" applyFont="1" applyFill="1" applyBorder="1" applyAlignment="1">
      <alignment horizontal="center" vertical="center" wrapText="1"/>
    </xf>
    <xf numFmtId="0" fontId="2" fillId="35" borderId="117" xfId="0" applyFont="1" applyFill="1" applyBorder="1" applyAlignment="1">
      <alignment horizontal="center" vertical="center" wrapText="1"/>
    </xf>
    <xf numFmtId="0" fontId="10" fillId="35" borderId="119" xfId="0" applyNumberFormat="1" applyFont="1" applyFill="1" applyBorder="1" applyAlignment="1" applyProtection="1">
      <alignment horizontal="center" vertical="center"/>
      <protection/>
    </xf>
    <xf numFmtId="198" fontId="7" fillId="35" borderId="120" xfId="0" applyNumberFormat="1" applyFont="1" applyFill="1" applyBorder="1" applyAlignment="1" applyProtection="1">
      <alignment horizontal="center" vertical="center"/>
      <protection/>
    </xf>
    <xf numFmtId="1" fontId="7" fillId="35" borderId="118" xfId="0" applyNumberFormat="1" applyFont="1" applyFill="1" applyBorder="1" applyAlignment="1">
      <alignment horizontal="center" vertical="center"/>
    </xf>
    <xf numFmtId="205" fontId="7" fillId="35" borderId="117" xfId="0" applyNumberFormat="1" applyFont="1" applyFill="1" applyBorder="1" applyAlignment="1">
      <alignment horizontal="center" vertical="center" wrapText="1"/>
    </xf>
    <xf numFmtId="0" fontId="7" fillId="35" borderId="117" xfId="0" applyFont="1" applyFill="1" applyBorder="1" applyAlignment="1">
      <alignment horizontal="center" vertical="center" wrapText="1"/>
    </xf>
    <xf numFmtId="0" fontId="7" fillId="35" borderId="95" xfId="0" applyFont="1" applyFill="1" applyBorder="1" applyAlignment="1">
      <alignment horizontal="center" vertical="center" wrapText="1"/>
    </xf>
    <xf numFmtId="205" fontId="2" fillId="35" borderId="121" xfId="0" applyNumberFormat="1" applyFont="1" applyFill="1" applyBorder="1" applyAlignment="1" applyProtection="1">
      <alignment horizontal="center" vertical="center"/>
      <protection/>
    </xf>
    <xf numFmtId="49" fontId="2" fillId="35" borderId="122" xfId="0" applyNumberFormat="1" applyFont="1" applyFill="1" applyBorder="1" applyAlignment="1">
      <alignment horizontal="left" vertical="center" wrapText="1"/>
    </xf>
    <xf numFmtId="0" fontId="2" fillId="35" borderId="123" xfId="0" applyFont="1" applyFill="1" applyBorder="1" applyAlignment="1">
      <alignment horizontal="center" vertical="center" wrapText="1"/>
    </xf>
    <xf numFmtId="0" fontId="2" fillId="35" borderId="124" xfId="0" applyFont="1" applyFill="1" applyBorder="1" applyAlignment="1">
      <alignment horizontal="center" vertical="center" wrapText="1"/>
    </xf>
    <xf numFmtId="0" fontId="10" fillId="35" borderId="125" xfId="0" applyNumberFormat="1" applyFont="1" applyFill="1" applyBorder="1" applyAlignment="1" applyProtection="1">
      <alignment horizontal="center" vertical="center"/>
      <protection/>
    </xf>
    <xf numFmtId="198" fontId="7" fillId="35" borderId="126" xfId="0" applyNumberFormat="1" applyFont="1" applyFill="1" applyBorder="1" applyAlignment="1" applyProtection="1">
      <alignment horizontal="center" vertical="center"/>
      <protection/>
    </xf>
    <xf numFmtId="1" fontId="7" fillId="35" borderId="127" xfId="0" applyNumberFormat="1" applyFont="1" applyFill="1" applyBorder="1" applyAlignment="1">
      <alignment horizontal="center" vertical="center"/>
    </xf>
    <xf numFmtId="205" fontId="7" fillId="35" borderId="128" xfId="0" applyNumberFormat="1" applyFont="1" applyFill="1" applyBorder="1" applyAlignment="1">
      <alignment horizontal="center" vertical="center" wrapText="1"/>
    </xf>
    <xf numFmtId="0" fontId="7" fillId="35" borderId="128" xfId="0" applyFont="1" applyFill="1" applyBorder="1" applyAlignment="1">
      <alignment horizontal="center" vertical="center" wrapText="1"/>
    </xf>
    <xf numFmtId="0" fontId="7" fillId="35" borderId="129" xfId="0" applyFont="1" applyFill="1" applyBorder="1" applyAlignment="1">
      <alignment horizontal="center" vertical="center" wrapText="1"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106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 applyProtection="1">
      <alignment vertical="center"/>
      <protection/>
    </xf>
    <xf numFmtId="0" fontId="7" fillId="35" borderId="10" xfId="0" applyFont="1" applyFill="1" applyBorder="1" applyAlignment="1">
      <alignment horizontal="right" vertical="center" wrapText="1"/>
    </xf>
    <xf numFmtId="0" fontId="0" fillId="35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206" fontId="7" fillId="35" borderId="10" xfId="0" applyNumberFormat="1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206" fontId="7" fillId="35" borderId="69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right" vertical="center" wrapText="1"/>
    </xf>
    <xf numFmtId="0" fontId="0" fillId="35" borderId="17" xfId="0" applyFont="1" applyFill="1" applyBorder="1" applyAlignment="1">
      <alignment vertical="center" wrapText="1"/>
    </xf>
    <xf numFmtId="204" fontId="7" fillId="35" borderId="17" xfId="0" applyNumberFormat="1" applyFont="1" applyFill="1" applyBorder="1" applyAlignment="1">
      <alignment horizontal="center" vertical="center" wrapText="1"/>
    </xf>
    <xf numFmtId="206" fontId="7" fillId="35" borderId="17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96" fontId="2" fillId="35" borderId="68" xfId="0" applyNumberFormat="1" applyFont="1" applyFill="1" applyBorder="1" applyAlignment="1" applyProtection="1">
      <alignment horizontal="left" vertical="top"/>
      <protection/>
    </xf>
    <xf numFmtId="0" fontId="2" fillId="35" borderId="69" xfId="0" applyNumberFormat="1" applyFont="1" applyFill="1" applyBorder="1" applyAlignment="1">
      <alignment horizontal="center" vertical="center"/>
    </xf>
    <xf numFmtId="49" fontId="2" fillId="35" borderId="18" xfId="0" applyNumberFormat="1" applyFont="1" applyFill="1" applyBorder="1" applyAlignment="1">
      <alignment horizontal="center" vertical="center"/>
    </xf>
    <xf numFmtId="196" fontId="2" fillId="35" borderId="70" xfId="0" applyNumberFormat="1" applyFont="1" applyFill="1" applyBorder="1" applyAlignment="1" applyProtection="1">
      <alignment vertical="center"/>
      <protection/>
    </xf>
    <xf numFmtId="198" fontId="2" fillId="35" borderId="68" xfId="0" applyNumberFormat="1" applyFont="1" applyFill="1" applyBorder="1" applyAlignment="1" applyProtection="1">
      <alignment horizontal="center" vertical="center"/>
      <protection/>
    </xf>
    <xf numFmtId="1" fontId="2" fillId="35" borderId="69" xfId="0" applyNumberFormat="1" applyFont="1" applyFill="1" applyBorder="1" applyAlignment="1">
      <alignment horizontal="center" vertical="center"/>
    </xf>
    <xf numFmtId="1" fontId="2" fillId="35" borderId="18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1" fontId="2" fillId="35" borderId="70" xfId="0" applyNumberFormat="1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vertical="center" wrapText="1"/>
    </xf>
    <xf numFmtId="0" fontId="7" fillId="35" borderId="107" xfId="0" applyFont="1" applyFill="1" applyBorder="1" applyAlignment="1">
      <alignment vertical="center" wrapText="1"/>
    </xf>
    <xf numFmtId="0" fontId="7" fillId="35" borderId="75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vertical="center" wrapText="1"/>
    </xf>
    <xf numFmtId="0" fontId="7" fillId="35" borderId="130" xfId="0" applyFont="1" applyFill="1" applyBorder="1" applyAlignment="1">
      <alignment vertical="center" wrapText="1"/>
    </xf>
    <xf numFmtId="196" fontId="2" fillId="35" borderId="69" xfId="0" applyNumberFormat="1" applyFont="1" applyFill="1" applyBorder="1" applyAlignment="1" applyProtection="1">
      <alignment vertical="center"/>
      <protection/>
    </xf>
    <xf numFmtId="198" fontId="7" fillId="35" borderId="13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>
      <alignment horizontal="center" vertical="center" wrapText="1"/>
    </xf>
    <xf numFmtId="0" fontId="7" fillId="35" borderId="131" xfId="0" applyNumberFormat="1" applyFont="1" applyFill="1" applyBorder="1" applyAlignment="1" applyProtection="1">
      <alignment horizontal="center" vertical="center"/>
      <protection/>
    </xf>
    <xf numFmtId="0" fontId="7" fillId="35" borderId="132" xfId="0" applyNumberFormat="1" applyFont="1" applyFill="1" applyBorder="1" applyAlignment="1" applyProtection="1">
      <alignment horizontal="center" vertical="center"/>
      <protection/>
    </xf>
    <xf numFmtId="0" fontId="7" fillId="35" borderId="133" xfId="0" applyNumberFormat="1" applyFont="1" applyFill="1" applyBorder="1" applyAlignment="1" applyProtection="1">
      <alignment horizontal="center" vertical="center"/>
      <protection/>
    </xf>
    <xf numFmtId="49" fontId="2" fillId="35" borderId="68" xfId="0" applyNumberFormat="1" applyFont="1" applyFill="1" applyBorder="1" applyAlignment="1" applyProtection="1">
      <alignment horizontal="center" vertical="center"/>
      <protection/>
    </xf>
    <xf numFmtId="0" fontId="2" fillId="35" borderId="68" xfId="0" applyFont="1" applyFill="1" applyBorder="1" applyAlignment="1" applyProtection="1">
      <alignment horizontal="left" vertical="center"/>
      <protection/>
    </xf>
    <xf numFmtId="0" fontId="2" fillId="35" borderId="15" xfId="0" applyFont="1" applyFill="1" applyBorder="1" applyAlignment="1" applyProtection="1">
      <alignment horizontal="center" vertical="center"/>
      <protection/>
    </xf>
    <xf numFmtId="0" fontId="2" fillId="35" borderId="16" xfId="0" applyFont="1" applyFill="1" applyBorder="1" applyAlignment="1" applyProtection="1">
      <alignment horizontal="right" vertical="center"/>
      <protection/>
    </xf>
    <xf numFmtId="196" fontId="2" fillId="35" borderId="14" xfId="0" applyNumberFormat="1" applyFont="1" applyFill="1" applyBorder="1" applyAlignment="1" applyProtection="1">
      <alignment vertical="center"/>
      <protection/>
    </xf>
    <xf numFmtId="0" fontId="2" fillId="35" borderId="69" xfId="0" applyFont="1" applyFill="1" applyBorder="1" applyAlignment="1" applyProtection="1">
      <alignment horizontal="center" vertical="center"/>
      <protection/>
    </xf>
    <xf numFmtId="0" fontId="2" fillId="35" borderId="18" xfId="0" applyFont="1" applyFill="1" applyBorder="1" applyAlignment="1" applyProtection="1">
      <alignment horizontal="right" vertical="center"/>
      <protection/>
    </xf>
    <xf numFmtId="0" fontId="2" fillId="35" borderId="70" xfId="0" applyFont="1" applyFill="1" applyBorder="1" applyAlignment="1" applyProtection="1">
      <alignment horizontal="right" vertical="center"/>
      <protection/>
    </xf>
    <xf numFmtId="0" fontId="2" fillId="35" borderId="15" xfId="0" applyNumberFormat="1" applyFont="1" applyFill="1" applyBorder="1" applyAlignment="1" applyProtection="1">
      <alignment vertical="center"/>
      <protection/>
    </xf>
    <xf numFmtId="196" fontId="2" fillId="35" borderId="15" xfId="0" applyNumberFormat="1" applyFont="1" applyFill="1" applyBorder="1" applyAlignment="1" applyProtection="1">
      <alignment horizontal="center" vertical="center"/>
      <protection/>
    </xf>
    <xf numFmtId="196" fontId="2" fillId="35" borderId="69" xfId="0" applyNumberFormat="1" applyFont="1" applyFill="1" applyBorder="1" applyAlignment="1" applyProtection="1">
      <alignment vertical="center"/>
      <protection/>
    </xf>
    <xf numFmtId="198" fontId="7" fillId="35" borderId="68" xfId="0" applyNumberFormat="1" applyFont="1" applyFill="1" applyBorder="1" applyAlignment="1" applyProtection="1">
      <alignment horizontal="center" vertical="center"/>
      <protection/>
    </xf>
    <xf numFmtId="0" fontId="7" fillId="35" borderId="69" xfId="0" applyFont="1" applyFill="1" applyBorder="1" applyAlignment="1" applyProtection="1">
      <alignment horizontal="center" vertical="center"/>
      <protection/>
    </xf>
    <xf numFmtId="0" fontId="2" fillId="35" borderId="33" xfId="0" applyNumberFormat="1" applyFont="1" applyFill="1" applyBorder="1" applyAlignment="1" applyProtection="1">
      <alignment vertical="center"/>
      <protection/>
    </xf>
    <xf numFmtId="0" fontId="7" fillId="35" borderId="134" xfId="0" applyFont="1" applyFill="1" applyBorder="1" applyAlignment="1">
      <alignment horizontal="right" vertical="center" wrapText="1"/>
    </xf>
    <xf numFmtId="0" fontId="0" fillId="35" borderId="64" xfId="0" applyFont="1" applyFill="1" applyBorder="1" applyAlignment="1">
      <alignment horizontal="right" vertical="center" wrapText="1"/>
    </xf>
    <xf numFmtId="0" fontId="0" fillId="35" borderId="64" xfId="0" applyFont="1" applyFill="1" applyBorder="1" applyAlignment="1">
      <alignment vertical="center" wrapText="1"/>
    </xf>
    <xf numFmtId="0" fontId="7" fillId="35" borderId="64" xfId="0" applyFont="1" applyFill="1" applyBorder="1" applyAlignment="1">
      <alignment horizontal="center" vertical="center" wrapText="1"/>
    </xf>
    <xf numFmtId="49" fontId="2" fillId="35" borderId="64" xfId="0" applyNumberFormat="1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205" fontId="2" fillId="35" borderId="64" xfId="0" applyNumberFormat="1" applyFont="1" applyFill="1" applyBorder="1" applyAlignment="1" applyProtection="1">
      <alignment horizontal="center" vertical="center"/>
      <protection/>
    </xf>
    <xf numFmtId="205" fontId="2" fillId="35" borderId="65" xfId="0" applyNumberFormat="1" applyFont="1" applyFill="1" applyBorder="1" applyAlignment="1" applyProtection="1">
      <alignment vertical="center"/>
      <protection/>
    </xf>
    <xf numFmtId="0" fontId="7" fillId="35" borderId="66" xfId="0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right" vertical="center" wrapText="1"/>
    </xf>
    <xf numFmtId="0" fontId="2" fillId="35" borderId="0" xfId="0" applyFont="1" applyFill="1" applyBorder="1" applyAlignment="1">
      <alignment horizontal="center" vertical="center" wrapText="1"/>
    </xf>
    <xf numFmtId="205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NumberFormat="1" applyFont="1" applyFill="1" applyBorder="1" applyAlignment="1">
      <alignment horizontal="center" vertical="center" wrapText="1"/>
    </xf>
    <xf numFmtId="205" fontId="2" fillId="35" borderId="27" xfId="0" applyNumberFormat="1" applyFont="1" applyFill="1" applyBorder="1" applyAlignment="1" applyProtection="1">
      <alignment vertical="center"/>
      <protection/>
    </xf>
    <xf numFmtId="0" fontId="2" fillId="35" borderId="10" xfId="0" applyNumberFormat="1" applyFont="1" applyFill="1" applyBorder="1" applyAlignment="1" applyProtection="1">
      <alignment vertical="center"/>
      <protection/>
    </xf>
    <xf numFmtId="0" fontId="2" fillId="35" borderId="66" xfId="0" applyFont="1" applyFill="1" applyBorder="1" applyAlignment="1">
      <alignment horizontal="right" vertical="top"/>
    </xf>
    <xf numFmtId="0" fontId="2" fillId="35" borderId="41" xfId="0" applyFont="1" applyFill="1" applyBorder="1" applyAlignment="1">
      <alignment vertical="center" wrapText="1"/>
    </xf>
    <xf numFmtId="0" fontId="2" fillId="35" borderId="0" xfId="0" applyFont="1" applyFill="1" applyBorder="1" applyAlignment="1">
      <alignment horizontal="left" vertical="center" wrapText="1"/>
    </xf>
    <xf numFmtId="204" fontId="2" fillId="35" borderId="0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35" borderId="47" xfId="0" applyNumberFormat="1" applyFont="1" applyFill="1" applyBorder="1" applyAlignment="1" applyProtection="1">
      <alignment vertical="center"/>
      <protection/>
    </xf>
    <xf numFmtId="196" fontId="2" fillId="35" borderId="47" xfId="0" applyNumberFormat="1" applyFont="1" applyFill="1" applyBorder="1" applyAlignment="1" applyProtection="1">
      <alignment vertical="center"/>
      <protection/>
    </xf>
    <xf numFmtId="0" fontId="2" fillId="35" borderId="0" xfId="0" applyFont="1" applyFill="1" applyAlignment="1">
      <alignment horizontal="right" vertical="top"/>
    </xf>
    <xf numFmtId="0" fontId="2" fillId="35" borderId="0" xfId="0" applyFont="1" applyFill="1" applyBorder="1" applyAlignment="1">
      <alignment vertical="center" wrapText="1"/>
    </xf>
    <xf numFmtId="0" fontId="7" fillId="35" borderId="0" xfId="0" applyFont="1" applyFill="1" applyBorder="1" applyAlignment="1" applyProtection="1">
      <alignment horizontal="right" vertical="center"/>
      <protection/>
    </xf>
    <xf numFmtId="0" fontId="7" fillId="35" borderId="28" xfId="0" applyFont="1" applyFill="1" applyBorder="1" applyAlignment="1" applyProtection="1">
      <alignment horizontal="right" vertical="center"/>
      <protection/>
    </xf>
    <xf numFmtId="0" fontId="0" fillId="35" borderId="28" xfId="0" applyFont="1" applyFill="1" applyBorder="1" applyAlignment="1">
      <alignment horizontal="right" vertical="center"/>
    </xf>
    <xf numFmtId="0" fontId="2" fillId="35" borderId="29" xfId="0" applyFont="1" applyFill="1" applyBorder="1" applyAlignment="1">
      <alignment horizontal="left" vertical="center" wrapText="1"/>
    </xf>
    <xf numFmtId="196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7" fillId="35" borderId="29" xfId="0" applyFont="1" applyFill="1" applyBorder="1" applyAlignment="1" applyProtection="1">
      <alignment horizontal="right" vertical="center"/>
      <protection/>
    </xf>
    <xf numFmtId="196" fontId="2" fillId="35" borderId="0" xfId="0" applyNumberFormat="1" applyFont="1" applyFill="1" applyBorder="1" applyAlignment="1" applyProtection="1">
      <alignment horizontal="left" vertical="center" wrapText="1"/>
      <protection/>
    </xf>
    <xf numFmtId="196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>
      <alignment horizontal="left"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9" fillId="35" borderId="0" xfId="0" applyFont="1" applyFill="1" applyBorder="1" applyAlignment="1">
      <alignment horizontal="left" wrapText="1"/>
    </xf>
    <xf numFmtId="0" fontId="9" fillId="35" borderId="0" xfId="0" applyFont="1" applyFill="1" applyBorder="1" applyAlignment="1">
      <alignment horizontal="center" wrapText="1"/>
    </xf>
    <xf numFmtId="0" fontId="9" fillId="35" borderId="0" xfId="0" applyNumberFormat="1" applyFont="1" applyFill="1" applyBorder="1" applyAlignment="1">
      <alignment horizontal="center" wrapText="1"/>
    </xf>
    <xf numFmtId="196" fontId="9" fillId="35" borderId="0" xfId="0" applyNumberFormat="1" applyFont="1" applyFill="1" applyBorder="1" applyAlignment="1" applyProtection="1">
      <alignment horizontal="left" vertical="center" wrapText="1"/>
      <protection/>
    </xf>
    <xf numFmtId="196" fontId="9" fillId="35" borderId="0" xfId="0" applyNumberFormat="1" applyFont="1" applyFill="1" applyBorder="1" applyAlignment="1" applyProtection="1">
      <alignment horizontal="center" vertical="center" wrapText="1"/>
      <protection/>
    </xf>
    <xf numFmtId="196" fontId="9" fillId="35" borderId="0" xfId="0" applyNumberFormat="1" applyFont="1" applyFill="1" applyBorder="1" applyAlignment="1" applyProtection="1">
      <alignment vertical="center"/>
      <protection/>
    </xf>
    <xf numFmtId="0" fontId="9" fillId="35" borderId="0" xfId="0" applyNumberFormat="1" applyFont="1" applyFill="1" applyBorder="1" applyAlignment="1" applyProtection="1">
      <alignment horizontal="center" vertical="center" wrapText="1"/>
      <protection/>
    </xf>
    <xf numFmtId="0" fontId="9" fillId="35" borderId="0" xfId="0" applyNumberFormat="1" applyFont="1" applyFill="1" applyBorder="1" applyAlignment="1" applyProtection="1">
      <alignment vertical="center"/>
      <protection/>
    </xf>
    <xf numFmtId="196" fontId="9" fillId="35" borderId="0" xfId="0" applyNumberFormat="1" applyFont="1" applyFill="1" applyBorder="1" applyAlignment="1" applyProtection="1">
      <alignment horizontal="center" vertical="center"/>
      <protection/>
    </xf>
    <xf numFmtId="196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53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2" fillId="0" borderId="103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16" fillId="0" borderId="137" xfId="0" applyFont="1" applyBorder="1" applyAlignment="1">
      <alignment horizontal="center" vertical="center" wrapText="1"/>
    </xf>
    <xf numFmtId="0" fontId="16" fillId="0" borderId="1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24" xfId="53" applyFont="1" applyBorder="1" applyAlignment="1">
      <alignment horizontal="center" vertical="center" wrapText="1"/>
      <protection/>
    </xf>
    <xf numFmtId="0" fontId="2" fillId="0" borderId="29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6" fillId="0" borderId="0" xfId="0" applyFont="1" applyBorder="1" applyAlignment="1">
      <alignment horizontal="center"/>
    </xf>
    <xf numFmtId="49" fontId="12" fillId="0" borderId="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6" fillId="0" borderId="137" xfId="0" applyFont="1" applyBorder="1" applyAlignment="1">
      <alignment horizontal="center" vertical="center" wrapText="1"/>
    </xf>
    <xf numFmtId="0" fontId="16" fillId="0" borderId="139" xfId="0" applyFont="1" applyBorder="1" applyAlignment="1">
      <alignment horizontal="center" vertical="center" wrapText="1"/>
    </xf>
    <xf numFmtId="0" fontId="16" fillId="0" borderId="79" xfId="0" applyFont="1" applyBorder="1" applyAlignment="1">
      <alignment horizontal="center" vertical="center" wrapText="1"/>
    </xf>
    <xf numFmtId="0" fontId="16" fillId="0" borderId="13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center" textRotation="90"/>
    </xf>
    <xf numFmtId="0" fontId="20" fillId="0" borderId="24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28" fillId="0" borderId="72" xfId="53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horizontal="center" vertical="center" wrapText="1"/>
    </xf>
    <xf numFmtId="0" fontId="21" fillId="0" borderId="75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135" xfId="0" applyFont="1" applyBorder="1" applyAlignment="1">
      <alignment horizontal="center" vertical="center" wrapText="1"/>
    </xf>
    <xf numFmtId="0" fontId="2" fillId="0" borderId="140" xfId="0" applyFont="1" applyBorder="1" applyAlignment="1">
      <alignment horizontal="center" vertical="center" wrapText="1"/>
    </xf>
    <xf numFmtId="0" fontId="2" fillId="0" borderId="1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9" fillId="0" borderId="72" xfId="53" applyFont="1" applyBorder="1" applyAlignment="1">
      <alignment horizontal="center" vertical="center" wrapText="1"/>
      <protection/>
    </xf>
    <xf numFmtId="0" fontId="28" fillId="0" borderId="72" xfId="0" applyFont="1" applyBorder="1" applyAlignment="1">
      <alignment horizontal="center" vertical="center" wrapText="1"/>
    </xf>
    <xf numFmtId="0" fontId="2" fillId="0" borderId="24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2" fillId="0" borderId="137" xfId="0" applyFont="1" applyBorder="1" applyAlignment="1">
      <alignment horizontal="center" vertical="center" wrapText="1"/>
    </xf>
    <xf numFmtId="49" fontId="2" fillId="0" borderId="103" xfId="0" applyNumberFormat="1" applyFont="1" applyBorder="1" applyAlignment="1">
      <alignment horizontal="center" vertical="center" wrapText="1"/>
    </xf>
    <xf numFmtId="0" fontId="2" fillId="0" borderId="141" xfId="0" applyFont="1" applyBorder="1" applyAlignment="1">
      <alignment/>
    </xf>
    <xf numFmtId="0" fontId="16" fillId="0" borderId="142" xfId="0" applyFont="1" applyBorder="1" applyAlignment="1">
      <alignment/>
    </xf>
    <xf numFmtId="0" fontId="2" fillId="0" borderId="141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42" xfId="0" applyFont="1" applyBorder="1" applyAlignment="1">
      <alignment horizontal="center"/>
    </xf>
    <xf numFmtId="0" fontId="2" fillId="0" borderId="141" xfId="0" applyFont="1" applyBorder="1" applyAlignment="1">
      <alignment horizontal="center" vertical="center" wrapText="1"/>
    </xf>
    <xf numFmtId="0" fontId="16" fillId="0" borderId="120" xfId="0" applyFont="1" applyBorder="1" applyAlignment="1">
      <alignment horizontal="center" vertical="center" wrapText="1"/>
    </xf>
    <xf numFmtId="0" fontId="16" fillId="0" borderId="142" xfId="0" applyFont="1" applyBorder="1" applyAlignment="1">
      <alignment horizontal="center" vertical="center" wrapText="1"/>
    </xf>
    <xf numFmtId="0" fontId="16" fillId="0" borderId="120" xfId="0" applyFont="1" applyBorder="1" applyAlignment="1">
      <alignment/>
    </xf>
    <xf numFmtId="0" fontId="16" fillId="0" borderId="2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49" fontId="12" fillId="0" borderId="0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9" fontId="28" fillId="0" borderId="72" xfId="53" applyNumberFormat="1" applyFont="1" applyBorder="1" applyAlignment="1">
      <alignment horizontal="center" vertical="center" wrapText="1"/>
      <protection/>
    </xf>
    <xf numFmtId="0" fontId="21" fillId="0" borderId="41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75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0" fillId="0" borderId="73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75" xfId="0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21" fillId="0" borderId="41" xfId="0" applyFont="1" applyBorder="1" applyAlignment="1">
      <alignment wrapText="1"/>
    </xf>
    <xf numFmtId="0" fontId="21" fillId="0" borderId="75" xfId="0" applyFont="1" applyBorder="1" applyAlignment="1">
      <alignment wrapText="1"/>
    </xf>
    <xf numFmtId="0" fontId="21" fillId="0" borderId="14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15" xfId="0" applyFont="1" applyBorder="1" applyAlignment="1">
      <alignment wrapText="1"/>
    </xf>
    <xf numFmtId="0" fontId="21" fillId="0" borderId="7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49" fontId="6" fillId="0" borderId="72" xfId="53" applyNumberFormat="1" applyFont="1" applyBorder="1" applyAlignment="1" applyProtection="1">
      <alignment horizontal="left" vertical="top" wrapText="1"/>
      <protection locked="0"/>
    </xf>
    <xf numFmtId="0" fontId="18" fillId="0" borderId="41" xfId="0" applyFont="1" applyBorder="1" applyAlignment="1">
      <alignment horizontal="left" wrapText="1"/>
    </xf>
    <xf numFmtId="0" fontId="18" fillId="0" borderId="41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0" fontId="0" fillId="0" borderId="73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45" xfId="0" applyBorder="1" applyAlignment="1">
      <alignment wrapText="1"/>
    </xf>
    <xf numFmtId="0" fontId="2" fillId="0" borderId="72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6" fillId="0" borderId="13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7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196" fontId="2" fillId="35" borderId="24" xfId="0" applyNumberFormat="1" applyFont="1" applyFill="1" applyBorder="1" applyAlignment="1" applyProtection="1">
      <alignment horizontal="center" vertical="center"/>
      <protection/>
    </xf>
    <xf numFmtId="196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33" xfId="0" applyNumberFormat="1" applyFont="1" applyFill="1" applyBorder="1" applyAlignment="1">
      <alignment horizontal="center" vertical="center" wrapText="1"/>
    </xf>
    <xf numFmtId="205" fontId="2" fillId="35" borderId="37" xfId="0" applyNumberFormat="1" applyFont="1" applyFill="1" applyBorder="1" applyAlignment="1" applyProtection="1">
      <alignment horizontal="center" vertical="center"/>
      <protection/>
    </xf>
    <xf numFmtId="205" fontId="2" fillId="35" borderId="33" xfId="0" applyNumberFormat="1" applyFont="1" applyFill="1" applyBorder="1" applyAlignment="1" applyProtection="1">
      <alignment horizontal="center" vertical="center"/>
      <protection/>
    </xf>
    <xf numFmtId="49" fontId="7" fillId="35" borderId="71" xfId="0" applyNumberFormat="1" applyFont="1" applyFill="1" applyBorder="1" applyAlignment="1" applyProtection="1">
      <alignment horizontal="center" vertical="center"/>
      <protection/>
    </xf>
    <xf numFmtId="49" fontId="7" fillId="35" borderId="84" xfId="0" applyNumberFormat="1" applyFont="1" applyFill="1" applyBorder="1" applyAlignment="1" applyProtection="1">
      <alignment horizontal="center" vertical="center"/>
      <protection/>
    </xf>
    <xf numFmtId="196" fontId="2" fillId="35" borderId="37" xfId="0" applyNumberFormat="1" applyFont="1" applyFill="1" applyBorder="1" applyAlignment="1" applyProtection="1">
      <alignment horizontal="center" vertical="center"/>
      <protection/>
    </xf>
    <xf numFmtId="196" fontId="2" fillId="35" borderId="107" xfId="0" applyNumberFormat="1" applyFont="1" applyFill="1" applyBorder="1" applyAlignment="1" applyProtection="1">
      <alignment horizontal="center" vertical="center"/>
      <protection/>
    </xf>
    <xf numFmtId="49" fontId="7" fillId="35" borderId="71" xfId="0" applyNumberFormat="1" applyFont="1" applyFill="1" applyBorder="1" applyAlignment="1">
      <alignment horizontal="center" vertical="center" wrapText="1"/>
    </xf>
    <xf numFmtId="49" fontId="7" fillId="35" borderId="84" xfId="0" applyNumberFormat="1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35" borderId="107" xfId="0" applyFont="1" applyFill="1" applyBorder="1" applyAlignment="1">
      <alignment horizontal="center" vertical="center" wrapText="1"/>
    </xf>
    <xf numFmtId="0" fontId="7" fillId="35" borderId="143" xfId="0" applyNumberFormat="1" applyFont="1" applyFill="1" applyBorder="1" applyAlignment="1" applyProtection="1">
      <alignment horizontal="center" vertical="center"/>
      <protection/>
    </xf>
    <xf numFmtId="0" fontId="7" fillId="35" borderId="144" xfId="0" applyNumberFormat="1" applyFont="1" applyFill="1" applyBorder="1" applyAlignment="1" applyProtection="1">
      <alignment horizontal="center" vertical="center"/>
      <protection/>
    </xf>
    <xf numFmtId="196" fontId="2" fillId="35" borderId="38" xfId="0" applyNumberFormat="1" applyFont="1" applyFill="1" applyBorder="1" applyAlignment="1" applyProtection="1">
      <alignment horizontal="center" vertical="center"/>
      <protection/>
    </xf>
    <xf numFmtId="196" fontId="2" fillId="35" borderId="130" xfId="0" applyNumberFormat="1" applyFont="1" applyFill="1" applyBorder="1" applyAlignment="1" applyProtection="1">
      <alignment horizontal="center" vertical="center"/>
      <protection/>
    </xf>
    <xf numFmtId="0" fontId="7" fillId="35" borderId="145" xfId="0" applyNumberFormat="1" applyFont="1" applyFill="1" applyBorder="1" applyAlignment="1" applyProtection="1">
      <alignment horizontal="center" vertical="center"/>
      <protection/>
    </xf>
    <xf numFmtId="0" fontId="7" fillId="35" borderId="146" xfId="0" applyNumberFormat="1" applyFont="1" applyFill="1" applyBorder="1" applyAlignment="1" applyProtection="1">
      <alignment horizontal="center" vertical="center"/>
      <protection/>
    </xf>
    <xf numFmtId="0" fontId="7" fillId="35" borderId="81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>
      <alignment horizontal="center" vertical="center" wrapText="1"/>
    </xf>
    <xf numFmtId="49" fontId="7" fillId="35" borderId="33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18" xfId="0" applyNumberFormat="1" applyFont="1" applyFill="1" applyBorder="1" applyAlignment="1">
      <alignment horizontal="center" vertical="center" wrapText="1"/>
    </xf>
    <xf numFmtId="49" fontId="2" fillId="35" borderId="70" xfId="0" applyNumberFormat="1" applyFont="1" applyFill="1" applyBorder="1" applyAlignment="1">
      <alignment horizontal="center" vertical="center" wrapText="1"/>
    </xf>
    <xf numFmtId="49" fontId="2" fillId="35" borderId="22" xfId="0" applyNumberFormat="1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>
      <alignment horizontal="center" vertical="center" wrapText="1"/>
    </xf>
    <xf numFmtId="49" fontId="2" fillId="35" borderId="106" xfId="0" applyNumberFormat="1" applyFont="1" applyFill="1" applyBorder="1" applyAlignment="1">
      <alignment horizontal="center" vertical="center" wrapText="1"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 wrapText="1"/>
    </xf>
    <xf numFmtId="49" fontId="2" fillId="35" borderId="21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49" fontId="2" fillId="35" borderId="21" xfId="0" applyNumberFormat="1" applyFont="1" applyFill="1" applyBorder="1" applyAlignment="1" applyProtection="1">
      <alignment horizontal="center" vertical="center"/>
      <protection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2" fillId="35" borderId="106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>
      <alignment horizontal="center" vertical="center"/>
    </xf>
    <xf numFmtId="49" fontId="7" fillId="35" borderId="107" xfId="0" applyNumberFormat="1" applyFont="1" applyFill="1" applyBorder="1" applyAlignment="1">
      <alignment horizontal="center" vertical="center"/>
    </xf>
    <xf numFmtId="0" fontId="10" fillId="35" borderId="73" xfId="0" applyFont="1" applyFill="1" applyBorder="1" applyAlignment="1">
      <alignment horizontal="center" vertical="center" wrapText="1"/>
    </xf>
    <xf numFmtId="0" fontId="0" fillId="35" borderId="28" xfId="0" applyFont="1" applyFill="1" applyBorder="1" applyAlignment="1">
      <alignment vertical="center" wrapText="1"/>
    </xf>
    <xf numFmtId="0" fontId="0" fillId="35" borderId="45" xfId="0" applyFont="1" applyFill="1" applyBorder="1" applyAlignment="1">
      <alignment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47" xfId="0" applyFont="1" applyFill="1" applyBorder="1" applyAlignment="1">
      <alignment horizontal="center" vertical="center" wrapText="1"/>
    </xf>
    <xf numFmtId="0" fontId="1" fillId="35" borderId="72" xfId="0" applyFont="1" applyFill="1" applyBorder="1" applyAlignment="1">
      <alignment horizontal="center" vertical="center" wrapText="1"/>
    </xf>
    <xf numFmtId="0" fontId="1" fillId="35" borderId="148" xfId="0" applyFont="1" applyFill="1" applyBorder="1" applyAlignment="1">
      <alignment horizontal="center" vertical="center" wrapText="1"/>
    </xf>
    <xf numFmtId="0" fontId="1" fillId="35" borderId="37" xfId="0" applyFont="1" applyFill="1" applyBorder="1" applyAlignment="1">
      <alignment horizontal="center" vertical="center" wrapText="1"/>
    </xf>
    <xf numFmtId="0" fontId="1" fillId="35" borderId="107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47" xfId="0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/>
    </xf>
    <xf numFmtId="49" fontId="2" fillId="35" borderId="147" xfId="0" applyNumberFormat="1" applyFont="1" applyFill="1" applyBorder="1" applyAlignment="1">
      <alignment horizontal="center" vertical="center"/>
    </xf>
    <xf numFmtId="49" fontId="2" fillId="35" borderId="147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148" xfId="0" applyNumberFormat="1" applyFont="1" applyFill="1" applyBorder="1" applyAlignment="1">
      <alignment horizontal="center" vertical="center" wrapText="1"/>
    </xf>
    <xf numFmtId="49" fontId="2" fillId="35" borderId="71" xfId="0" applyNumberFormat="1" applyFont="1" applyFill="1" applyBorder="1" applyAlignment="1">
      <alignment horizontal="center" vertical="center"/>
    </xf>
    <xf numFmtId="49" fontId="2" fillId="35" borderId="149" xfId="0" applyNumberFormat="1" applyFont="1" applyFill="1" applyBorder="1" applyAlignment="1">
      <alignment horizontal="center" vertical="center"/>
    </xf>
    <xf numFmtId="49" fontId="2" fillId="35" borderId="37" xfId="0" applyNumberFormat="1" applyFont="1" applyFill="1" applyBorder="1" applyAlignment="1">
      <alignment horizontal="center" vertical="center" wrapText="1"/>
    </xf>
    <xf numFmtId="49" fontId="2" fillId="35" borderId="107" xfId="0" applyNumberFormat="1" applyFont="1" applyFill="1" applyBorder="1" applyAlignment="1">
      <alignment horizontal="center" vertical="center" wrapText="1"/>
    </xf>
    <xf numFmtId="49" fontId="2" fillId="35" borderId="71" xfId="0" applyNumberFormat="1" applyFont="1" applyFill="1" applyBorder="1" applyAlignment="1">
      <alignment horizontal="center" vertical="center" wrapText="1"/>
    </xf>
    <xf numFmtId="49" fontId="2" fillId="35" borderId="149" xfId="0" applyNumberFormat="1" applyFont="1" applyFill="1" applyBorder="1" applyAlignment="1">
      <alignment horizontal="center" vertical="center" wrapText="1"/>
    </xf>
    <xf numFmtId="49" fontId="2" fillId="35" borderId="147" xfId="0" applyNumberFormat="1" applyFont="1" applyFill="1" applyBorder="1" applyAlignment="1">
      <alignment horizontal="center" vertical="center" wrapText="1"/>
    </xf>
    <xf numFmtId="196" fontId="2" fillId="35" borderId="24" xfId="0" applyNumberFormat="1" applyFont="1" applyFill="1" applyBorder="1" applyAlignment="1" applyProtection="1">
      <alignment horizontal="center" vertical="center"/>
      <protection/>
    </xf>
    <xf numFmtId="196" fontId="2" fillId="35" borderId="29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/>
    </xf>
    <xf numFmtId="49" fontId="7" fillId="35" borderId="32" xfId="0" applyNumberFormat="1" applyFont="1" applyFill="1" applyBorder="1" applyAlignment="1" applyProtection="1">
      <alignment horizontal="center" vertical="center"/>
      <protection/>
    </xf>
    <xf numFmtId="0" fontId="1" fillId="35" borderId="71" xfId="0" applyFont="1" applyFill="1" applyBorder="1" applyAlignment="1">
      <alignment horizontal="center" vertical="center" wrapText="1"/>
    </xf>
    <xf numFmtId="0" fontId="1" fillId="35" borderId="149" xfId="0" applyFont="1" applyFill="1" applyBorder="1" applyAlignment="1">
      <alignment horizontal="center" vertical="center" wrapText="1"/>
    </xf>
    <xf numFmtId="49" fontId="7" fillId="35" borderId="107" xfId="0" applyNumberFormat="1" applyFont="1" applyFill="1" applyBorder="1" applyAlignment="1" applyProtection="1">
      <alignment horizontal="center" vertical="center"/>
      <protection/>
    </xf>
    <xf numFmtId="49" fontId="2" fillId="35" borderId="71" xfId="0" applyNumberFormat="1" applyFont="1" applyFill="1" applyBorder="1" applyAlignment="1" applyProtection="1">
      <alignment horizontal="center" vertical="center"/>
      <protection/>
    </xf>
    <xf numFmtId="49" fontId="2" fillId="35" borderId="150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>
      <alignment horizontal="center" vertical="center" wrapText="1"/>
    </xf>
    <xf numFmtId="49" fontId="7" fillId="35" borderId="107" xfId="0" applyNumberFormat="1" applyFont="1" applyFill="1" applyBorder="1" applyAlignment="1">
      <alignment horizontal="center" vertical="center" wrapText="1"/>
    </xf>
    <xf numFmtId="49" fontId="7" fillId="35" borderId="32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/>
    </xf>
    <xf numFmtId="0" fontId="2" fillId="35" borderId="147" xfId="0" applyNumberFormat="1" applyFont="1" applyFill="1" applyBorder="1" applyAlignment="1">
      <alignment horizontal="center" vertical="center"/>
    </xf>
    <xf numFmtId="49" fontId="2" fillId="35" borderId="150" xfId="0" applyNumberFormat="1" applyFont="1" applyFill="1" applyBorder="1" applyAlignment="1">
      <alignment horizontal="center" vertical="center" wrapText="1"/>
    </xf>
    <xf numFmtId="1" fontId="7" fillId="35" borderId="37" xfId="0" applyNumberFormat="1" applyFont="1" applyFill="1" applyBorder="1" applyAlignment="1">
      <alignment horizontal="center" vertical="center" wrapText="1"/>
    </xf>
    <xf numFmtId="1" fontId="7" fillId="35" borderId="32" xfId="0" applyNumberFormat="1" applyFont="1" applyFill="1" applyBorder="1" applyAlignment="1">
      <alignment horizontal="center" vertical="center" wrapText="1"/>
    </xf>
    <xf numFmtId="49" fontId="2" fillId="35" borderId="72" xfId="0" applyNumberFormat="1" applyFont="1" applyFill="1" applyBorder="1" applyAlignment="1">
      <alignment horizontal="center" vertical="center"/>
    </xf>
    <xf numFmtId="49" fontId="2" fillId="35" borderId="41" xfId="0" applyNumberFormat="1" applyFont="1" applyFill="1" applyBorder="1" applyAlignment="1">
      <alignment horizontal="center" vertical="center"/>
    </xf>
    <xf numFmtId="196" fontId="2" fillId="35" borderId="72" xfId="0" applyNumberFormat="1" applyFont="1" applyFill="1" applyBorder="1" applyAlignment="1" applyProtection="1">
      <alignment horizontal="center" vertical="center"/>
      <protection/>
    </xf>
    <xf numFmtId="196" fontId="2" fillId="35" borderId="148" xfId="0" applyNumberFormat="1" applyFont="1" applyFill="1" applyBorder="1" applyAlignment="1" applyProtection="1">
      <alignment horizontal="center" vertical="center"/>
      <protection/>
    </xf>
    <xf numFmtId="49" fontId="2" fillId="35" borderId="41" xfId="0" applyNumberFormat="1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 applyProtection="1">
      <alignment horizontal="center" vertical="center"/>
      <protection/>
    </xf>
    <xf numFmtId="196" fontId="2" fillId="35" borderId="147" xfId="0" applyNumberFormat="1" applyFont="1" applyFill="1" applyBorder="1" applyAlignment="1" applyProtection="1">
      <alignment horizontal="center" vertical="center"/>
      <protection/>
    </xf>
    <xf numFmtId="196" fontId="7" fillId="35" borderId="18" xfId="0" applyNumberFormat="1" applyFont="1" applyFill="1" applyBorder="1" applyAlignment="1" applyProtection="1">
      <alignment horizontal="center" vertical="center"/>
      <protection/>
    </xf>
    <xf numFmtId="196" fontId="7" fillId="35" borderId="70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>
      <alignment horizontal="center" vertical="center"/>
    </xf>
    <xf numFmtId="0" fontId="10" fillId="35" borderId="8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vertical="center"/>
    </xf>
    <xf numFmtId="0" fontId="0" fillId="35" borderId="107" xfId="0" applyFont="1" applyFill="1" applyBorder="1" applyAlignment="1">
      <alignment vertical="center"/>
    </xf>
    <xf numFmtId="196" fontId="2" fillId="35" borderId="10" xfId="0" applyNumberFormat="1" applyFont="1" applyFill="1" applyBorder="1" applyAlignment="1" applyProtection="1">
      <alignment horizontal="center" vertical="center"/>
      <protection/>
    </xf>
    <xf numFmtId="196" fontId="2" fillId="35" borderId="147" xfId="0" applyNumberFormat="1" applyFont="1" applyFill="1" applyBorder="1" applyAlignment="1" applyProtection="1">
      <alignment horizontal="center" vertical="center"/>
      <protection/>
    </xf>
    <xf numFmtId="0" fontId="7" fillId="35" borderId="151" xfId="0" applyFont="1" applyFill="1" applyBorder="1" applyAlignment="1">
      <alignment horizontal="center" vertical="center" wrapText="1"/>
    </xf>
    <xf numFmtId="0" fontId="0" fillId="35" borderId="62" xfId="0" applyFont="1" applyFill="1" applyBorder="1" applyAlignment="1">
      <alignment vertical="center" wrapText="1"/>
    </xf>
    <xf numFmtId="0" fontId="0" fillId="35" borderId="63" xfId="0" applyFont="1" applyFill="1" applyBorder="1" applyAlignment="1">
      <alignment vertical="center" wrapText="1"/>
    </xf>
    <xf numFmtId="0" fontId="10" fillId="35" borderId="24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 wrapText="1"/>
    </xf>
    <xf numFmtId="0" fontId="0" fillId="35" borderId="21" xfId="0" applyFont="1" applyFill="1" applyBorder="1" applyAlignment="1">
      <alignment vertical="center" wrapText="1"/>
    </xf>
    <xf numFmtId="0" fontId="0" fillId="35" borderId="32" xfId="0" applyFont="1" applyFill="1" applyBorder="1" applyAlignment="1">
      <alignment vertical="center" wrapText="1"/>
    </xf>
    <xf numFmtId="0" fontId="0" fillId="35" borderId="107" xfId="0" applyFont="1" applyFill="1" applyBorder="1" applyAlignment="1">
      <alignment vertical="center" wrapText="1"/>
    </xf>
    <xf numFmtId="196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6" xfId="0" applyFont="1" applyFill="1" applyBorder="1" applyAlignment="1">
      <alignment horizontal="center" vertical="center" textRotation="90" wrapText="1"/>
    </xf>
    <xf numFmtId="0" fontId="0" fillId="35" borderId="40" xfId="0" applyFont="1" applyFill="1" applyBorder="1" applyAlignment="1">
      <alignment horizontal="center" vertical="center" textRotation="90" wrapText="1"/>
    </xf>
    <xf numFmtId="196" fontId="2" fillId="35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11" xfId="0" applyNumberFormat="1" applyFont="1" applyFill="1" applyBorder="1" applyAlignment="1" applyProtection="1">
      <alignment horizontal="center" vertical="center" textRotation="90" wrapText="1"/>
      <protection/>
    </xf>
    <xf numFmtId="49" fontId="7" fillId="35" borderId="18" xfId="0" applyNumberFormat="1" applyFont="1" applyFill="1" applyBorder="1" applyAlignment="1" applyProtection="1">
      <alignment horizontal="right" vertical="center"/>
      <protection/>
    </xf>
    <xf numFmtId="197" fontId="2" fillId="35" borderId="37" xfId="0" applyNumberFormat="1" applyFont="1" applyFill="1" applyBorder="1" applyAlignment="1" applyProtection="1">
      <alignment horizontal="center" vertical="center"/>
      <protection/>
    </xf>
    <xf numFmtId="197" fontId="2" fillId="35" borderId="107" xfId="0" applyNumberFormat="1" applyFont="1" applyFill="1" applyBorder="1" applyAlignment="1" applyProtection="1">
      <alignment horizontal="center" vertical="center"/>
      <protection/>
    </xf>
    <xf numFmtId="197" fontId="2" fillId="35" borderId="104" xfId="0" applyNumberFormat="1" applyFont="1" applyFill="1" applyBorder="1" applyAlignment="1" applyProtection="1">
      <alignment horizontal="center" vertical="center"/>
      <protection/>
    </xf>
    <xf numFmtId="197" fontId="2" fillId="35" borderId="63" xfId="0" applyNumberFormat="1" applyFont="1" applyFill="1" applyBorder="1" applyAlignment="1" applyProtection="1">
      <alignment horizontal="center" vertical="center"/>
      <protection/>
    </xf>
    <xf numFmtId="49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197" fontId="10" fillId="35" borderId="81" xfId="0" applyNumberFormat="1" applyFont="1" applyFill="1" applyBorder="1" applyAlignment="1" applyProtection="1">
      <alignment horizontal="center" vertical="center"/>
      <protection/>
    </xf>
    <xf numFmtId="197" fontId="10" fillId="35" borderId="32" xfId="0" applyNumberFormat="1" applyFont="1" applyFill="1" applyBorder="1" applyAlignment="1" applyProtection="1">
      <alignment horizontal="center" vertical="center"/>
      <protection/>
    </xf>
    <xf numFmtId="0" fontId="10" fillId="35" borderId="81" xfId="0" applyNumberFormat="1" applyFont="1" applyFill="1" applyBorder="1" applyAlignment="1" applyProtection="1">
      <alignment horizontal="center" vertical="center"/>
      <protection/>
    </xf>
    <xf numFmtId="0" fontId="10" fillId="35" borderId="152" xfId="0" applyNumberFormat="1" applyFont="1" applyFill="1" applyBorder="1" applyAlignment="1" applyProtection="1">
      <alignment horizontal="center" vertical="center"/>
      <protection/>
    </xf>
    <xf numFmtId="0" fontId="10" fillId="35" borderId="153" xfId="0" applyNumberFormat="1" applyFont="1" applyFill="1" applyBorder="1" applyAlignment="1" applyProtection="1">
      <alignment horizontal="center" vertical="center"/>
      <protection/>
    </xf>
    <xf numFmtId="0" fontId="7" fillId="35" borderId="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Alignment="1">
      <alignment horizontal="left"/>
    </xf>
    <xf numFmtId="0" fontId="2" fillId="35" borderId="47" xfId="0" applyNumberFormat="1" applyFont="1" applyFill="1" applyBorder="1" applyAlignment="1" applyProtection="1">
      <alignment horizontal="right" vertical="center"/>
      <protection/>
    </xf>
    <xf numFmtId="0" fontId="2" fillId="35" borderId="10" xfId="0" applyNumberFormat="1" applyFont="1" applyFill="1" applyBorder="1" applyAlignment="1" applyProtection="1">
      <alignment horizontal="right" vertical="center"/>
      <protection/>
    </xf>
    <xf numFmtId="0" fontId="7" fillId="35" borderId="81" xfId="0" applyNumberFormat="1" applyFont="1" applyFill="1" applyBorder="1" applyAlignment="1" applyProtection="1">
      <alignment horizontal="center" vertical="center"/>
      <protection/>
    </xf>
    <xf numFmtId="0" fontId="26" fillId="35" borderId="32" xfId="0" applyFont="1" applyFill="1" applyBorder="1" applyAlignment="1">
      <alignment horizontal="center" vertical="center"/>
    </xf>
    <xf numFmtId="0" fontId="26" fillId="35" borderId="107" xfId="0" applyFont="1" applyFill="1" applyBorder="1" applyAlignment="1">
      <alignment horizontal="center" vertical="center"/>
    </xf>
    <xf numFmtId="0" fontId="7" fillId="35" borderId="81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>
      <alignment horizontal="center" vertical="center"/>
    </xf>
    <xf numFmtId="0" fontId="2" fillId="35" borderId="8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 applyProtection="1">
      <alignment horizontal="right" vertical="center"/>
      <protection/>
    </xf>
    <xf numFmtId="0" fontId="2" fillId="35" borderId="10" xfId="0" applyFont="1" applyFill="1" applyBorder="1" applyAlignment="1" applyProtection="1">
      <alignment horizontal="right" vertical="center"/>
      <protection/>
    </xf>
    <xf numFmtId="0" fontId="2" fillId="35" borderId="43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196" fontId="6" fillId="0" borderId="51" xfId="0" applyNumberFormat="1" applyFont="1" applyFill="1" applyBorder="1" applyAlignment="1" applyProtection="1">
      <alignment horizontal="center" vertical="center"/>
      <protection/>
    </xf>
    <xf numFmtId="196" fontId="6" fillId="0" borderId="52" xfId="0" applyNumberFormat="1" applyFont="1" applyFill="1" applyBorder="1" applyAlignment="1" applyProtection="1">
      <alignment horizontal="center" vertical="center"/>
      <protection/>
    </xf>
    <xf numFmtId="196" fontId="6" fillId="0" borderId="53" xfId="0" applyNumberFormat="1" applyFont="1" applyFill="1" applyBorder="1" applyAlignment="1" applyProtection="1">
      <alignment horizontal="center" vertical="center"/>
      <protection/>
    </xf>
    <xf numFmtId="196" fontId="6" fillId="0" borderId="80" xfId="0" applyNumberFormat="1" applyFont="1" applyFill="1" applyBorder="1" applyAlignment="1" applyProtection="1">
      <alignment horizontal="center" vertical="center"/>
      <protection/>
    </xf>
    <xf numFmtId="196" fontId="6" fillId="0" borderId="23" xfId="0" applyNumberFormat="1" applyFont="1" applyFill="1" applyBorder="1" applyAlignment="1" applyProtection="1">
      <alignment horizontal="center" vertical="center"/>
      <protection/>
    </xf>
    <xf numFmtId="196" fontId="6" fillId="0" borderId="35" xfId="0" applyNumberFormat="1" applyFont="1" applyFill="1" applyBorder="1" applyAlignment="1" applyProtection="1">
      <alignment horizontal="center" vertical="center"/>
      <protection/>
    </xf>
    <xf numFmtId="196" fontId="2" fillId="35" borderId="21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75" xfId="0" applyNumberFormat="1" applyFont="1" applyFill="1" applyBorder="1" applyAlignment="1" applyProtection="1">
      <alignment horizontal="center" vertical="center" textRotation="90" wrapText="1"/>
      <protection/>
    </xf>
    <xf numFmtId="206" fontId="2" fillId="35" borderId="37" xfId="0" applyNumberFormat="1" applyFont="1" applyFill="1" applyBorder="1" applyAlignment="1" applyProtection="1">
      <alignment horizontal="center" vertical="center"/>
      <protection/>
    </xf>
    <xf numFmtId="206" fontId="2" fillId="35" borderId="107" xfId="0" applyNumberFormat="1" applyFont="1" applyFill="1" applyBorder="1" applyAlignment="1" applyProtection="1">
      <alignment horizontal="center" vertical="center"/>
      <protection/>
    </xf>
    <xf numFmtId="0" fontId="2" fillId="35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22" xfId="0" applyNumberFormat="1" applyFont="1" applyFill="1" applyBorder="1" applyAlignment="1" applyProtection="1">
      <alignment horizontal="center" vertical="center"/>
      <protection/>
    </xf>
    <xf numFmtId="196" fontId="2" fillId="35" borderId="154" xfId="0" applyNumberFormat="1" applyFont="1" applyFill="1" applyBorder="1" applyAlignment="1" applyProtection="1">
      <alignment horizontal="center" vertical="center"/>
      <protection/>
    </xf>
    <xf numFmtId="196" fontId="2" fillId="35" borderId="40" xfId="0" applyNumberFormat="1" applyFont="1" applyFill="1" applyBorder="1" applyAlignment="1" applyProtection="1">
      <alignment horizontal="center" vertical="center"/>
      <protection/>
    </xf>
    <xf numFmtId="196" fontId="2" fillId="35" borderId="155" xfId="0" applyNumberFormat="1" applyFont="1" applyFill="1" applyBorder="1" applyAlignment="1" applyProtection="1">
      <alignment horizontal="center" vertical="center"/>
      <protection/>
    </xf>
    <xf numFmtId="196" fontId="8" fillId="35" borderId="134" xfId="0" applyNumberFormat="1" applyFont="1" applyFill="1" applyBorder="1" applyAlignment="1" applyProtection="1">
      <alignment horizontal="center" vertical="center" wrapText="1"/>
      <protection/>
    </xf>
    <xf numFmtId="196" fontId="7" fillId="35" borderId="64" xfId="0" applyNumberFormat="1" applyFont="1" applyFill="1" applyBorder="1" applyAlignment="1" applyProtection="1">
      <alignment horizontal="center" vertical="center" wrapText="1"/>
      <protection/>
    </xf>
    <xf numFmtId="0" fontId="0" fillId="35" borderId="64" xfId="0" applyFont="1" applyFill="1" applyBorder="1" applyAlignment="1">
      <alignment vertical="center" wrapText="1"/>
    </xf>
    <xf numFmtId="0" fontId="0" fillId="35" borderId="65" xfId="0" applyFont="1" applyFill="1" applyBorder="1" applyAlignment="1">
      <alignment vertical="center" wrapText="1"/>
    </xf>
    <xf numFmtId="196" fontId="2" fillId="35" borderId="83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83" xfId="0" applyFont="1" applyFill="1" applyBorder="1" applyAlignment="1">
      <alignment horizontal="center" vertical="center" textRotation="90" wrapText="1"/>
    </xf>
    <xf numFmtId="0" fontId="0" fillId="35" borderId="155" xfId="0" applyFont="1" applyFill="1" applyBorder="1" applyAlignment="1">
      <alignment horizontal="center" vertical="center" textRotation="90" wrapText="1"/>
    </xf>
    <xf numFmtId="196" fontId="2" fillId="35" borderId="47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57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59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76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24" xfId="0" applyNumberFormat="1" applyFont="1" applyFill="1" applyBorder="1" applyAlignment="1" applyProtection="1">
      <alignment horizontal="center" vertical="center" wrapText="1"/>
      <protection/>
    </xf>
    <xf numFmtId="0" fontId="0" fillId="35" borderId="29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 wrapText="1"/>
    </xf>
    <xf numFmtId="196" fontId="2" fillId="35" borderId="84" xfId="0" applyNumberFormat="1" applyFont="1" applyFill="1" applyBorder="1" applyAlignment="1" applyProtection="1">
      <alignment horizontal="center" vertical="center" wrapText="1"/>
      <protection/>
    </xf>
    <xf numFmtId="196" fontId="2" fillId="35" borderId="52" xfId="0" applyNumberFormat="1" applyFont="1" applyFill="1" applyBorder="1" applyAlignment="1" applyProtection="1">
      <alignment horizontal="center" vertical="center" wrapText="1"/>
      <protection/>
    </xf>
    <xf numFmtId="196" fontId="2" fillId="35" borderId="53" xfId="0" applyNumberFormat="1" applyFont="1" applyFill="1" applyBorder="1" applyAlignment="1" applyProtection="1">
      <alignment horizontal="center" vertical="center" wrapText="1"/>
      <protection/>
    </xf>
    <xf numFmtId="196" fontId="2" fillId="35" borderId="22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34" xfId="0" applyNumberFormat="1" applyFont="1" applyFill="1" applyBorder="1" applyAlignment="1" applyProtection="1">
      <alignment horizontal="center" vertical="center" textRotation="90" wrapText="1"/>
      <protection/>
    </xf>
    <xf numFmtId="196" fontId="2" fillId="35" borderId="134" xfId="0" applyNumberFormat="1" applyFont="1" applyFill="1" applyBorder="1" applyAlignment="1" applyProtection="1">
      <alignment horizontal="center" vertical="center" wrapText="1"/>
      <protection/>
    </xf>
    <xf numFmtId="196" fontId="2" fillId="35" borderId="64" xfId="0" applyNumberFormat="1" applyFont="1" applyFill="1" applyBorder="1" applyAlignment="1" applyProtection="1">
      <alignment horizontal="center" vertical="center" wrapText="1"/>
      <protection/>
    </xf>
    <xf numFmtId="0" fontId="0" fillId="35" borderId="64" xfId="0" applyFont="1" applyFill="1" applyBorder="1" applyAlignment="1">
      <alignment horizontal="center" vertical="center" wrapText="1"/>
    </xf>
    <xf numFmtId="0" fontId="0" fillId="35" borderId="65" xfId="0" applyFont="1" applyFill="1" applyBorder="1" applyAlignment="1">
      <alignment horizontal="center" vertical="center" wrapText="1"/>
    </xf>
    <xf numFmtId="196" fontId="2" fillId="35" borderId="66" xfId="0" applyNumberFormat="1" applyFont="1" applyFill="1" applyBorder="1" applyAlignment="1" applyProtection="1">
      <alignment horizontal="center" vertical="center" wrapText="1"/>
      <protection/>
    </xf>
    <xf numFmtId="196" fontId="2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ont="1" applyFill="1" applyBorder="1" applyAlignment="1">
      <alignment horizontal="center" vertical="center" wrapText="1"/>
    </xf>
    <xf numFmtId="0" fontId="0" fillId="35" borderId="27" xfId="0" applyFont="1" applyFill="1" applyBorder="1" applyAlignment="1">
      <alignment horizontal="center" vertical="center" wrapText="1"/>
    </xf>
    <xf numFmtId="0" fontId="8" fillId="35" borderId="81" xfId="0" applyNumberFormat="1" applyFont="1" applyFill="1" applyBorder="1" applyAlignment="1" applyProtection="1">
      <alignment horizontal="center" vertical="center"/>
      <protection/>
    </xf>
    <xf numFmtId="0" fontId="0" fillId="35" borderId="107" xfId="0" applyFont="1" applyFill="1" applyBorder="1" applyAlignment="1">
      <alignment horizontal="center" vertical="center"/>
    </xf>
    <xf numFmtId="196" fontId="2" fillId="35" borderId="71" xfId="0" applyNumberFormat="1" applyFont="1" applyFill="1" applyBorder="1" applyAlignment="1" applyProtection="1">
      <alignment horizontal="center" vertical="center"/>
      <protection/>
    </xf>
    <xf numFmtId="196" fontId="2" fillId="35" borderId="149" xfId="0" applyNumberFormat="1" applyFont="1" applyFill="1" applyBorder="1" applyAlignment="1" applyProtection="1">
      <alignment horizontal="center" vertical="center"/>
      <protection/>
    </xf>
    <xf numFmtId="196" fontId="2" fillId="35" borderId="50" xfId="0" applyNumberFormat="1" applyFont="1" applyFill="1" applyBorder="1" applyAlignment="1" applyProtection="1">
      <alignment horizontal="center" vertical="center" wrapText="1"/>
      <protection/>
    </xf>
    <xf numFmtId="196" fontId="2" fillId="35" borderId="46" xfId="0" applyNumberFormat="1" applyFont="1" applyFill="1" applyBorder="1" applyAlignment="1" applyProtection="1">
      <alignment horizontal="center" vertical="center" wrapText="1"/>
      <protection/>
    </xf>
    <xf numFmtId="196" fontId="2" fillId="35" borderId="49" xfId="0" applyNumberFormat="1" applyFont="1" applyFill="1" applyBorder="1" applyAlignment="1" applyProtection="1">
      <alignment horizontal="center" vertical="center" wrapText="1"/>
      <protection/>
    </xf>
    <xf numFmtId="197" fontId="6" fillId="35" borderId="66" xfId="0" applyNumberFormat="1" applyFont="1" applyFill="1" applyBorder="1" applyAlignment="1" applyProtection="1">
      <alignment horizontal="center" vertical="center"/>
      <protection/>
    </xf>
    <xf numFmtId="197" fontId="6" fillId="35" borderId="0" xfId="0" applyNumberFormat="1" applyFont="1" applyFill="1" applyBorder="1" applyAlignment="1" applyProtection="1">
      <alignment horizontal="center" vertical="center"/>
      <protection/>
    </xf>
    <xf numFmtId="0" fontId="18" fillId="35" borderId="0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/>
    </xf>
    <xf numFmtId="196" fontId="2" fillId="35" borderId="24" xfId="0" applyNumberFormat="1" applyFont="1" applyFill="1" applyBorder="1" applyAlignment="1" applyProtection="1">
      <alignment horizontal="center" wrapText="1"/>
      <protection/>
    </xf>
    <xf numFmtId="0" fontId="0" fillId="35" borderId="147" xfId="0" applyFont="1" applyFill="1" applyBorder="1" applyAlignment="1">
      <alignment horizontal="center" wrapText="1"/>
    </xf>
    <xf numFmtId="2" fontId="2" fillId="35" borderId="10" xfId="0" applyNumberFormat="1" applyFont="1" applyFill="1" applyBorder="1" applyAlignment="1" applyProtection="1">
      <alignment horizontal="center" vertical="center"/>
      <protection/>
    </xf>
    <xf numFmtId="2" fontId="2" fillId="35" borderId="22" xfId="0" applyNumberFormat="1" applyFont="1" applyFill="1" applyBorder="1" applyAlignment="1" applyProtection="1">
      <alignment horizontal="center" vertical="center"/>
      <protection/>
    </xf>
    <xf numFmtId="0" fontId="2" fillId="35" borderId="50" xfId="0" applyNumberFormat="1" applyFont="1" applyFill="1" applyBorder="1" applyAlignment="1" applyProtection="1">
      <alignment horizontal="center" vertical="center" textRotation="90"/>
      <protection/>
    </xf>
    <xf numFmtId="0" fontId="2" fillId="35" borderId="46" xfId="0" applyNumberFormat="1" applyFont="1" applyFill="1" applyBorder="1" applyAlignment="1" applyProtection="1">
      <alignment horizontal="center" vertical="center" textRotation="90"/>
      <protection/>
    </xf>
    <xf numFmtId="0" fontId="2" fillId="35" borderId="49" xfId="0" applyNumberFormat="1" applyFont="1" applyFill="1" applyBorder="1" applyAlignment="1" applyProtection="1">
      <alignment horizontal="center" vertical="center" textRotation="90"/>
      <protection/>
    </xf>
    <xf numFmtId="49" fontId="2" fillId="35" borderId="32" xfId="0" applyNumberFormat="1" applyFont="1" applyFill="1" applyBorder="1" applyAlignment="1">
      <alignment horizontal="center" vertical="center" wrapText="1"/>
    </xf>
    <xf numFmtId="0" fontId="0" fillId="35" borderId="41" xfId="0" applyFont="1" applyFill="1" applyBorder="1" applyAlignment="1">
      <alignment vertical="center" wrapText="1"/>
    </xf>
    <xf numFmtId="0" fontId="7" fillId="35" borderId="37" xfId="0" applyFont="1" applyFill="1" applyBorder="1" applyAlignment="1">
      <alignment horizontal="right" vertical="center" wrapText="1"/>
    </xf>
    <xf numFmtId="0" fontId="0" fillId="35" borderId="32" xfId="0" applyFont="1" applyFill="1" applyBorder="1" applyAlignment="1">
      <alignment horizontal="right" vertical="center" wrapText="1"/>
    </xf>
    <xf numFmtId="0" fontId="0" fillId="35" borderId="33" xfId="0" applyFont="1" applyFill="1" applyBorder="1" applyAlignment="1">
      <alignment vertic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49" fontId="2" fillId="35" borderId="73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1" xfId="0" applyNumberFormat="1" applyFont="1" applyFill="1" applyBorder="1" applyAlignment="1">
      <alignment horizontal="center" vertical="center" wrapText="1"/>
    </xf>
    <xf numFmtId="49" fontId="2" fillId="35" borderId="34" xfId="0" applyNumberFormat="1" applyFont="1" applyFill="1" applyBorder="1" applyAlignment="1">
      <alignment horizontal="center" vertical="center" wrapText="1"/>
    </xf>
    <xf numFmtId="49" fontId="2" fillId="35" borderId="52" xfId="0" applyNumberFormat="1" applyFont="1" applyFill="1" applyBorder="1" applyAlignment="1">
      <alignment horizontal="center" vertical="center" wrapText="1"/>
    </xf>
    <xf numFmtId="49" fontId="2" fillId="35" borderId="53" xfId="0" applyNumberFormat="1" applyFont="1" applyFill="1" applyBorder="1" applyAlignment="1">
      <alignment horizontal="center" vertical="center" wrapText="1"/>
    </xf>
    <xf numFmtId="196" fontId="2" fillId="35" borderId="11" xfId="0" applyNumberFormat="1" applyFont="1" applyFill="1" applyBorder="1" applyAlignment="1" applyProtection="1">
      <alignment horizontal="center" vertical="center"/>
      <protection/>
    </xf>
    <xf numFmtId="196" fontId="2" fillId="35" borderId="34" xfId="0" applyNumberFormat="1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center" vertical="center"/>
      <protection/>
    </xf>
    <xf numFmtId="0" fontId="2" fillId="35" borderId="21" xfId="0" applyFont="1" applyFill="1" applyBorder="1" applyAlignment="1" applyProtection="1">
      <alignment horizontal="center" vertical="center"/>
      <protection/>
    </xf>
    <xf numFmtId="49" fontId="2" fillId="35" borderId="23" xfId="0" applyNumberFormat="1" applyFont="1" applyFill="1" applyBorder="1" applyAlignment="1">
      <alignment horizontal="center" vertical="center" wrapText="1"/>
    </xf>
    <xf numFmtId="49" fontId="2" fillId="35" borderId="86" xfId="0" applyNumberFormat="1" applyFont="1" applyFill="1" applyBorder="1" applyAlignment="1">
      <alignment horizontal="center" vertical="center" wrapText="1"/>
    </xf>
    <xf numFmtId="49" fontId="2" fillId="35" borderId="44" xfId="0" applyNumberFormat="1" applyFont="1" applyFill="1" applyBorder="1" applyAlignment="1">
      <alignment horizontal="center" vertical="center" wrapText="1"/>
    </xf>
    <xf numFmtId="204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2" fillId="35" borderId="71" xfId="0" applyNumberFormat="1" applyFont="1" applyFill="1" applyBorder="1" applyAlignment="1">
      <alignment horizontal="center" vertical="center" wrapText="1"/>
    </xf>
    <xf numFmtId="205" fontId="2" fillId="35" borderId="10" xfId="0" applyNumberFormat="1" applyFont="1" applyFill="1" applyBorder="1" applyAlignment="1" applyProtection="1">
      <alignment horizontal="center" vertical="center"/>
      <protection/>
    </xf>
    <xf numFmtId="205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10" xfId="0" applyNumberFormat="1" applyFont="1" applyFill="1" applyBorder="1" applyAlignment="1" applyProtection="1">
      <alignment horizontal="center" vertical="center"/>
      <protection/>
    </xf>
    <xf numFmtId="49" fontId="2" fillId="35" borderId="22" xfId="0" applyNumberFormat="1" applyFont="1" applyFill="1" applyBorder="1" applyAlignment="1" applyProtection="1">
      <alignment horizontal="center" vertical="center"/>
      <protection/>
    </xf>
    <xf numFmtId="49" fontId="2" fillId="35" borderId="72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204" fontId="2" fillId="35" borderId="17" xfId="0" applyNumberFormat="1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49" fontId="2" fillId="35" borderId="13" xfId="0" applyNumberFormat="1" applyFont="1" applyFill="1" applyBorder="1" applyAlignment="1">
      <alignment horizontal="center" vertical="center" wrapText="1"/>
    </xf>
    <xf numFmtId="49" fontId="2" fillId="35" borderId="108" xfId="0" applyNumberFormat="1" applyFont="1" applyFill="1" applyBorder="1" applyAlignment="1">
      <alignment horizontal="center" vertical="center" wrapText="1"/>
    </xf>
    <xf numFmtId="0" fontId="2" fillId="35" borderId="80" xfId="0" applyNumberFormat="1" applyFont="1" applyFill="1" applyBorder="1" applyAlignment="1" applyProtection="1">
      <alignment horizontal="right" vertical="center"/>
      <protection/>
    </xf>
    <xf numFmtId="0" fontId="2" fillId="35" borderId="23" xfId="0" applyNumberFormat="1" applyFont="1" applyFill="1" applyBorder="1" applyAlignment="1" applyProtection="1">
      <alignment horizontal="right" vertical="center"/>
      <protection/>
    </xf>
    <xf numFmtId="0" fontId="2" fillId="35" borderId="86" xfId="0" applyNumberFormat="1" applyFont="1" applyFill="1" applyBorder="1" applyAlignment="1" applyProtection="1">
      <alignment horizontal="right" vertical="center"/>
      <protection/>
    </xf>
    <xf numFmtId="196" fontId="2" fillId="35" borderId="80" xfId="0" applyNumberFormat="1" applyFont="1" applyFill="1" applyBorder="1" applyAlignment="1" applyProtection="1">
      <alignment horizontal="center" vertical="center"/>
      <protection/>
    </xf>
    <xf numFmtId="196" fontId="2" fillId="35" borderId="23" xfId="0" applyNumberFormat="1" applyFont="1" applyFill="1" applyBorder="1" applyAlignment="1" applyProtection="1">
      <alignment horizontal="center" vertical="center"/>
      <protection/>
    </xf>
    <xf numFmtId="196" fontId="2" fillId="35" borderId="35" xfId="0" applyNumberFormat="1" applyFont="1" applyFill="1" applyBorder="1" applyAlignment="1" applyProtection="1">
      <alignment horizontal="center" vertical="center"/>
      <protection/>
    </xf>
    <xf numFmtId="0" fontId="2" fillId="35" borderId="24" xfId="0" applyNumberFormat="1" applyFont="1" applyFill="1" applyBorder="1" applyAlignment="1" applyProtection="1">
      <alignment horizontal="right" vertical="center"/>
      <protection/>
    </xf>
    <xf numFmtId="0" fontId="2" fillId="35" borderId="147" xfId="0" applyFont="1" applyFill="1" applyBorder="1" applyAlignment="1" applyProtection="1">
      <alignment horizontal="center" vertical="center"/>
      <protection/>
    </xf>
    <xf numFmtId="0" fontId="2" fillId="35" borderId="24" xfId="0" applyFont="1" applyFill="1" applyBorder="1" applyAlignment="1" applyProtection="1">
      <alignment horizontal="right" vertical="center"/>
      <protection/>
    </xf>
    <xf numFmtId="208" fontId="2" fillId="35" borderId="24" xfId="0" applyNumberFormat="1" applyFont="1" applyFill="1" applyBorder="1" applyAlignment="1">
      <alignment horizontal="center" vertical="center" wrapText="1"/>
    </xf>
    <xf numFmtId="0" fontId="2" fillId="35" borderId="147" xfId="0" applyFont="1" applyFill="1" applyBorder="1" applyAlignment="1">
      <alignment horizontal="center" vertical="center" wrapText="1"/>
    </xf>
    <xf numFmtId="49" fontId="7" fillId="35" borderId="18" xfId="0" applyNumberFormat="1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right" vertical="center"/>
    </xf>
    <xf numFmtId="49" fontId="7" fillId="35" borderId="149" xfId="0" applyNumberFormat="1" applyFont="1" applyFill="1" applyBorder="1" applyAlignment="1">
      <alignment horizontal="center" vertical="center" wrapText="1"/>
    </xf>
    <xf numFmtId="0" fontId="26" fillId="35" borderId="32" xfId="0" applyFont="1" applyFill="1" applyBorder="1" applyAlignment="1">
      <alignment horizontal="center" vertical="center" wrapText="1"/>
    </xf>
    <xf numFmtId="0" fontId="26" fillId="35" borderId="107" xfId="0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 applyProtection="1">
      <alignment horizontal="center" vertical="center"/>
      <protection/>
    </xf>
    <xf numFmtId="0" fontId="2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04" xfId="0" applyNumberFormat="1" applyFont="1" applyFill="1" applyBorder="1" applyAlignment="1" applyProtection="1">
      <alignment horizontal="center" vertical="center"/>
      <protection/>
    </xf>
    <xf numFmtId="0" fontId="2" fillId="35" borderId="62" xfId="0" applyNumberFormat="1" applyFont="1" applyFill="1" applyBorder="1" applyAlignment="1" applyProtection="1">
      <alignment horizontal="center" vertical="center"/>
      <protection/>
    </xf>
    <xf numFmtId="49" fontId="2" fillId="35" borderId="107" xfId="0" applyNumberFormat="1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0" fillId="35" borderId="45" xfId="0" applyFont="1" applyFill="1" applyBorder="1" applyAlignment="1">
      <alignment horizontal="center" vertical="center" wrapText="1"/>
    </xf>
    <xf numFmtId="0" fontId="7" fillId="35" borderId="134" xfId="0" applyNumberFormat="1" applyFont="1" applyFill="1" applyBorder="1" applyAlignment="1" applyProtection="1">
      <alignment horizontal="center" vertical="center"/>
      <protection/>
    </xf>
    <xf numFmtId="0" fontId="7" fillId="35" borderId="64" xfId="0" applyNumberFormat="1" applyFont="1" applyFill="1" applyBorder="1" applyAlignment="1" applyProtection="1">
      <alignment horizontal="center" vertical="center"/>
      <protection/>
    </xf>
    <xf numFmtId="0" fontId="0" fillId="35" borderId="64" xfId="0" applyFont="1" applyFill="1" applyBorder="1" applyAlignment="1">
      <alignment horizontal="center" vertical="center"/>
    </xf>
    <xf numFmtId="0" fontId="0" fillId="35" borderId="109" xfId="0" applyFont="1" applyFill="1" applyBorder="1" applyAlignment="1">
      <alignment horizontal="center" vertical="center"/>
    </xf>
    <xf numFmtId="196" fontId="2" fillId="35" borderId="104" xfId="0" applyNumberFormat="1" applyFont="1" applyFill="1" applyBorder="1" applyAlignment="1" applyProtection="1">
      <alignment horizontal="center" vertical="center"/>
      <protection/>
    </xf>
    <xf numFmtId="196" fontId="2" fillId="35" borderId="62" xfId="0" applyNumberFormat="1" applyFont="1" applyFill="1" applyBorder="1" applyAlignment="1" applyProtection="1">
      <alignment horizontal="center" vertical="center"/>
      <protection/>
    </xf>
    <xf numFmtId="49" fontId="7" fillId="35" borderId="149" xfId="0" applyNumberFormat="1" applyFont="1" applyFill="1" applyBorder="1" applyAlignment="1" applyProtection="1">
      <alignment horizontal="center" vertical="center"/>
      <protection/>
    </xf>
    <xf numFmtId="49" fontId="2" fillId="35" borderId="156" xfId="0" applyNumberFormat="1" applyFont="1" applyFill="1" applyBorder="1" applyAlignment="1">
      <alignment horizontal="center" vertical="center" wrapText="1"/>
    </xf>
    <xf numFmtId="0" fontId="0" fillId="35" borderId="147" xfId="0" applyFont="1" applyFill="1" applyBorder="1" applyAlignment="1">
      <alignment horizontal="center" vertical="center" wrapText="1"/>
    </xf>
    <xf numFmtId="210" fontId="2" fillId="35" borderId="13" xfId="0" applyNumberFormat="1" applyFont="1" applyFill="1" applyBorder="1" applyAlignment="1" applyProtection="1">
      <alignment horizontal="center" vertical="center"/>
      <protection/>
    </xf>
    <xf numFmtId="210" fontId="2" fillId="35" borderId="108" xfId="0" applyNumberFormat="1" applyFont="1" applyFill="1" applyBorder="1" applyAlignment="1" applyProtection="1">
      <alignment horizontal="center" vertical="center"/>
      <protection/>
    </xf>
    <xf numFmtId="196" fontId="2" fillId="35" borderId="32" xfId="0" applyNumberFormat="1" applyFont="1" applyFill="1" applyBorder="1" applyAlignment="1" applyProtection="1">
      <alignment horizontal="center" vertical="center"/>
      <protection/>
    </xf>
    <xf numFmtId="49" fontId="7" fillId="35" borderId="37" xfId="0" applyNumberFormat="1" applyFont="1" applyFill="1" applyBorder="1" applyAlignment="1" applyProtection="1">
      <alignment horizontal="center" vertical="center"/>
      <protection locked="0"/>
    </xf>
    <xf numFmtId="49" fontId="7" fillId="35" borderId="107" xfId="0" applyNumberFormat="1" applyFont="1" applyFill="1" applyBorder="1" applyAlignment="1" applyProtection="1">
      <alignment horizontal="center" vertical="center"/>
      <protection locked="0"/>
    </xf>
    <xf numFmtId="205" fontId="2" fillId="35" borderId="107" xfId="0" applyNumberFormat="1" applyFont="1" applyFill="1" applyBorder="1" applyAlignment="1" applyProtection="1">
      <alignment horizontal="center" vertical="center"/>
      <protection/>
    </xf>
    <xf numFmtId="205" fontId="2" fillId="35" borderId="23" xfId="0" applyNumberFormat="1" applyFont="1" applyFill="1" applyBorder="1" applyAlignment="1" applyProtection="1">
      <alignment horizontal="center" vertical="center"/>
      <protection/>
    </xf>
    <xf numFmtId="205" fontId="2" fillId="35" borderId="35" xfId="0" applyNumberFormat="1" applyFont="1" applyFill="1" applyBorder="1" applyAlignment="1" applyProtection="1">
      <alignment horizontal="center" vertical="center"/>
      <protection/>
    </xf>
    <xf numFmtId="205" fontId="2" fillId="35" borderId="17" xfId="0" applyNumberFormat="1" applyFont="1" applyFill="1" applyBorder="1" applyAlignment="1" applyProtection="1">
      <alignment horizontal="center" vertical="center"/>
      <protection/>
    </xf>
    <xf numFmtId="205" fontId="2" fillId="35" borderId="44" xfId="0" applyNumberFormat="1" applyFont="1" applyFill="1" applyBorder="1" applyAlignment="1" applyProtection="1">
      <alignment horizontal="center" vertical="center"/>
      <protection/>
    </xf>
    <xf numFmtId="205" fontId="2" fillId="35" borderId="32" xfId="0" applyNumberFormat="1" applyFont="1" applyFill="1" applyBorder="1" applyAlignment="1" applyProtection="1">
      <alignment horizontal="center" vertical="center"/>
      <protection/>
    </xf>
    <xf numFmtId="49" fontId="7" fillId="35" borderId="24" xfId="0" applyNumberFormat="1" applyFont="1" applyFill="1" applyBorder="1" applyAlignment="1" applyProtection="1">
      <alignment horizontal="center" vertical="center"/>
      <protection/>
    </xf>
    <xf numFmtId="0" fontId="0" fillId="35" borderId="147" xfId="0" applyFont="1" applyFill="1" applyBorder="1" applyAlignment="1">
      <alignment horizontal="center" vertical="center"/>
    </xf>
    <xf numFmtId="0" fontId="7" fillId="35" borderId="69" xfId="0" applyFont="1" applyFill="1" applyBorder="1" applyAlignment="1">
      <alignment horizontal="right" vertical="center" wrapText="1"/>
    </xf>
    <xf numFmtId="0" fontId="7" fillId="35" borderId="70" xfId="0" applyFont="1" applyFill="1" applyBorder="1" applyAlignment="1">
      <alignment horizontal="right" vertical="center" wrapText="1"/>
    </xf>
    <xf numFmtId="0" fontId="7" fillId="35" borderId="12" xfId="0" applyFont="1" applyFill="1" applyBorder="1" applyAlignment="1">
      <alignment horizontal="right" vertical="center" wrapText="1"/>
    </xf>
    <xf numFmtId="0" fontId="7" fillId="35" borderId="156" xfId="0" applyFont="1" applyFill="1" applyBorder="1" applyAlignment="1">
      <alignment horizontal="right" vertical="center" wrapText="1"/>
    </xf>
    <xf numFmtId="0" fontId="7" fillId="35" borderId="151" xfId="0" applyNumberFormat="1" applyFont="1" applyFill="1" applyBorder="1" applyAlignment="1" applyProtection="1">
      <alignment horizontal="center" vertical="center"/>
      <protection/>
    </xf>
    <xf numFmtId="0" fontId="7" fillId="35" borderId="62" xfId="0" applyNumberFormat="1" applyFont="1" applyFill="1" applyBorder="1" applyAlignment="1" applyProtection="1">
      <alignment horizontal="center" vertical="center"/>
      <protection/>
    </xf>
    <xf numFmtId="0" fontId="7" fillId="35" borderId="63" xfId="0" applyNumberFormat="1" applyFont="1" applyFill="1" applyBorder="1" applyAlignment="1" applyProtection="1">
      <alignment horizontal="center" vertical="center"/>
      <protection/>
    </xf>
    <xf numFmtId="49" fontId="2" fillId="35" borderId="11" xfId="0" applyNumberFormat="1" applyFont="1" applyFill="1" applyBorder="1" applyAlignment="1" applyProtection="1">
      <alignment horizontal="center" vertical="center"/>
      <protection/>
    </xf>
    <xf numFmtId="49" fontId="2" fillId="35" borderId="34" xfId="0" applyNumberFormat="1" applyFont="1" applyFill="1" applyBorder="1" applyAlignment="1" applyProtection="1">
      <alignment horizontal="center" vertical="center"/>
      <protection/>
    </xf>
    <xf numFmtId="205" fontId="2" fillId="35" borderId="52" xfId="0" applyNumberFormat="1" applyFont="1" applyFill="1" applyBorder="1" applyAlignment="1" applyProtection="1">
      <alignment horizontal="center" vertical="center"/>
      <protection/>
    </xf>
    <xf numFmtId="205" fontId="2" fillId="35" borderId="53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 applyProtection="1">
      <alignment horizontal="center" vertical="center"/>
      <protection/>
    </xf>
    <xf numFmtId="0" fontId="8" fillId="35" borderId="81" xfId="0" applyFont="1" applyFill="1" applyBorder="1" applyAlignment="1">
      <alignment horizontal="right" vertical="center" wrapText="1"/>
    </xf>
    <xf numFmtId="0" fontId="8" fillId="35" borderId="32" xfId="0" applyFont="1" applyFill="1" applyBorder="1" applyAlignment="1">
      <alignment horizontal="right" vertical="center" wrapText="1"/>
    </xf>
    <xf numFmtId="0" fontId="8" fillId="35" borderId="107" xfId="0" applyFont="1" applyFill="1" applyBorder="1" applyAlignment="1">
      <alignment horizontal="right" vertical="center" wrapText="1"/>
    </xf>
    <xf numFmtId="0" fontId="0" fillId="35" borderId="157" xfId="0" applyFont="1" applyFill="1" applyBorder="1" applyAlignment="1">
      <alignment horizontal="center" vertical="center" wrapText="1"/>
    </xf>
    <xf numFmtId="205" fontId="2" fillId="35" borderId="11" xfId="0" applyNumberFormat="1" applyFont="1" applyFill="1" applyBorder="1" applyAlignment="1" applyProtection="1">
      <alignment horizontal="center" vertical="center"/>
      <protection/>
    </xf>
    <xf numFmtId="205" fontId="2" fillId="35" borderId="34" xfId="0" applyNumberFormat="1" applyFont="1" applyFill="1" applyBorder="1" applyAlignment="1" applyProtection="1">
      <alignment horizontal="center" vertical="center"/>
      <protection/>
    </xf>
    <xf numFmtId="49" fontId="2" fillId="35" borderId="35" xfId="0" applyNumberFormat="1" applyFont="1" applyFill="1" applyBorder="1" applyAlignment="1">
      <alignment horizontal="center" vertical="center" wrapText="1"/>
    </xf>
    <xf numFmtId="0" fontId="0" fillId="35" borderId="149" xfId="0" applyFont="1" applyFill="1" applyBorder="1" applyAlignment="1">
      <alignment horizontal="center" vertical="center" wrapText="1"/>
    </xf>
    <xf numFmtId="205" fontId="2" fillId="35" borderId="24" xfId="0" applyNumberFormat="1" applyFont="1" applyFill="1" applyBorder="1" applyAlignment="1" applyProtection="1">
      <alignment horizontal="center" vertical="center"/>
      <protection/>
    </xf>
    <xf numFmtId="205" fontId="2" fillId="35" borderId="147" xfId="0" applyNumberFormat="1" applyFont="1" applyFill="1" applyBorder="1" applyAlignment="1" applyProtection="1">
      <alignment horizontal="center" vertical="center"/>
      <protection/>
    </xf>
    <xf numFmtId="49" fontId="2" fillId="35" borderId="14" xfId="0" applyNumberFormat="1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7" fillId="35" borderId="81" xfId="0" applyFont="1" applyFill="1" applyBorder="1" applyAlignment="1">
      <alignment horizontal="right" vertical="center" wrapText="1"/>
    </xf>
    <xf numFmtId="0" fontId="0" fillId="35" borderId="33" xfId="0" applyFont="1" applyFill="1" applyBorder="1" applyAlignment="1">
      <alignment horizontal="center" vertical="center"/>
    </xf>
    <xf numFmtId="49" fontId="7" fillId="35" borderId="70" xfId="0" applyNumberFormat="1" applyFont="1" applyFill="1" applyBorder="1" applyAlignment="1">
      <alignment horizontal="center" vertical="center" wrapText="1"/>
    </xf>
    <xf numFmtId="49" fontId="0" fillId="35" borderId="147" xfId="0" applyNumberFormat="1" applyFont="1" applyFill="1" applyBorder="1" applyAlignment="1">
      <alignment horizontal="center" vertical="center" wrapText="1"/>
    </xf>
    <xf numFmtId="49" fontId="0" fillId="35" borderId="157" xfId="0" applyNumberFormat="1" applyFont="1" applyFill="1" applyBorder="1" applyAlignment="1">
      <alignment horizontal="center" vertical="center" wrapText="1"/>
    </xf>
    <xf numFmtId="210" fontId="2" fillId="35" borderId="24" xfId="0" applyNumberFormat="1" applyFont="1" applyFill="1" applyBorder="1" applyAlignment="1" applyProtection="1">
      <alignment horizontal="center" vertical="center"/>
      <protection/>
    </xf>
    <xf numFmtId="210" fontId="2" fillId="35" borderId="71" xfId="0" applyNumberFormat="1" applyFont="1" applyFill="1" applyBorder="1" applyAlignment="1" applyProtection="1">
      <alignment horizontal="center" vertical="center"/>
      <protection/>
    </xf>
    <xf numFmtId="0" fontId="0" fillId="35" borderId="149" xfId="0" applyFont="1" applyFill="1" applyBorder="1" applyAlignment="1">
      <alignment horizontal="center" vertical="center"/>
    </xf>
    <xf numFmtId="49" fontId="0" fillId="35" borderId="147" xfId="0" applyNumberFormat="1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49" fontId="2" fillId="35" borderId="86" xfId="0" applyNumberFormat="1" applyFont="1" applyFill="1" applyBorder="1" applyAlignment="1" applyProtection="1">
      <alignment horizontal="center" vertical="center"/>
      <protection/>
    </xf>
    <xf numFmtId="49" fontId="0" fillId="35" borderId="157" xfId="0" applyNumberFormat="1" applyFont="1" applyFill="1" applyBorder="1" applyAlignment="1">
      <alignment horizontal="center" vertical="center"/>
    </xf>
    <xf numFmtId="210" fontId="2" fillId="35" borderId="73" xfId="0" applyNumberFormat="1" applyFont="1" applyFill="1" applyBorder="1" applyAlignment="1" applyProtection="1">
      <alignment horizontal="center" vertical="center"/>
      <protection/>
    </xf>
    <xf numFmtId="0" fontId="0" fillId="35" borderId="45" xfId="0" applyFont="1" applyFill="1" applyBorder="1" applyAlignment="1">
      <alignment horizontal="center" vertical="center"/>
    </xf>
    <xf numFmtId="49" fontId="7" fillId="35" borderId="70" xfId="0" applyNumberFormat="1" applyFont="1" applyFill="1" applyBorder="1" applyAlignment="1" applyProtection="1">
      <alignment horizontal="center" vertical="center"/>
      <protection/>
    </xf>
    <xf numFmtId="0" fontId="7" fillId="35" borderId="28" xfId="0" applyFont="1" applyFill="1" applyBorder="1" applyAlignment="1" applyProtection="1">
      <alignment horizontal="right" vertical="center"/>
      <protection/>
    </xf>
    <xf numFmtId="0" fontId="7" fillId="35" borderId="0" xfId="0" applyFont="1" applyFill="1" applyBorder="1" applyAlignment="1" applyProtection="1">
      <alignment horizontal="right" vertical="center"/>
      <protection/>
    </xf>
    <xf numFmtId="0" fontId="7" fillId="35" borderId="29" xfId="0" applyFont="1" applyFill="1" applyBorder="1" applyAlignment="1" applyProtection="1">
      <alignment horizontal="right" vertical="center"/>
      <protection/>
    </xf>
    <xf numFmtId="0" fontId="7" fillId="35" borderId="0" xfId="0" applyFont="1" applyFill="1" applyBorder="1" applyAlignment="1" applyProtection="1">
      <alignment horizontal="right" vertical="center" wrapText="1"/>
      <protection/>
    </xf>
    <xf numFmtId="196" fontId="8" fillId="0" borderId="28" xfId="0" applyNumberFormat="1" applyFont="1" applyFill="1" applyBorder="1" applyAlignment="1" applyProtection="1">
      <alignment horizontal="center" vertical="center" wrapText="1"/>
      <protection/>
    </xf>
    <xf numFmtId="196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textRotation="90"/>
      <protection/>
    </xf>
    <xf numFmtId="0" fontId="2" fillId="0" borderId="11" xfId="0" applyNumberFormat="1" applyFont="1" applyFill="1" applyBorder="1" applyAlignment="1" applyProtection="1">
      <alignment horizontal="center" vertical="center" textRotation="90"/>
      <protection/>
    </xf>
    <xf numFmtId="196" fontId="2" fillId="0" borderId="10" xfId="0" applyNumberFormat="1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72" xfId="0" applyNumberFormat="1" applyFont="1" applyFill="1" applyBorder="1" applyAlignment="1" applyProtection="1">
      <alignment horizontal="center" vertical="center" wrapText="1"/>
      <protection/>
    </xf>
    <xf numFmtId="196" fontId="2" fillId="0" borderId="4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 applyProtection="1">
      <alignment horizontal="center" vertical="center" wrapText="1"/>
      <protection/>
    </xf>
    <xf numFmtId="196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196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6" fillId="0" borderId="10" xfId="0" applyNumberFormat="1" applyFont="1" applyFill="1" applyBorder="1" applyAlignment="1" applyProtection="1">
      <alignment horizontal="center" vertical="center"/>
      <protection/>
    </xf>
    <xf numFmtId="196" fontId="6" fillId="0" borderId="22" xfId="0" applyNumberFormat="1" applyFont="1" applyFill="1" applyBorder="1" applyAlignment="1" applyProtection="1">
      <alignment horizontal="center" vertical="center"/>
      <protection/>
    </xf>
    <xf numFmtId="196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96" fontId="2" fillId="0" borderId="10" xfId="0" applyNumberFormat="1" applyFont="1" applyFill="1" applyBorder="1" applyAlignment="1" applyProtection="1">
      <alignment horizontal="center" vertical="center"/>
      <protection/>
    </xf>
    <xf numFmtId="196" fontId="75" fillId="0" borderId="24" xfId="0" applyNumberFormat="1" applyFont="1" applyFill="1" applyBorder="1" applyAlignment="1" applyProtection="1">
      <alignment horizontal="center" wrapText="1"/>
      <protection/>
    </xf>
    <xf numFmtId="0" fontId="86" fillId="0" borderId="21" xfId="0" applyFont="1" applyFill="1" applyBorder="1" applyAlignment="1">
      <alignment horizontal="center" wrapText="1"/>
    </xf>
    <xf numFmtId="196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197" fontId="2" fillId="0" borderId="24" xfId="0" applyNumberFormat="1" applyFont="1" applyFill="1" applyBorder="1" applyAlignment="1" applyProtection="1">
      <alignment horizontal="center" vertical="center"/>
      <protection/>
    </xf>
    <xf numFmtId="197" fontId="2" fillId="0" borderId="21" xfId="0" applyNumberFormat="1" applyFont="1" applyFill="1" applyBorder="1" applyAlignment="1" applyProtection="1">
      <alignment horizontal="center" vertical="center"/>
      <protection/>
    </xf>
    <xf numFmtId="196" fontId="75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86" fillId="0" borderId="16" xfId="0" applyFont="1" applyFill="1" applyBorder="1" applyAlignment="1">
      <alignment horizontal="center" vertical="center" textRotation="90" wrapText="1"/>
    </xf>
    <xf numFmtId="0" fontId="86" fillId="0" borderId="40" xfId="0" applyFont="1" applyFill="1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textRotation="90" wrapText="1"/>
    </xf>
    <xf numFmtId="0" fontId="0" fillId="0" borderId="40" xfId="0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7" fontId="6" fillId="0" borderId="73" xfId="0" applyNumberFormat="1" applyFont="1" applyFill="1" applyBorder="1" applyAlignment="1" applyProtection="1">
      <alignment horizontal="center" vertical="center"/>
      <protection/>
    </xf>
    <xf numFmtId="197" fontId="6" fillId="0" borderId="28" xfId="0" applyNumberFormat="1" applyFont="1" applyFill="1" applyBorder="1" applyAlignment="1" applyProtection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197" fontId="2" fillId="0" borderId="86" xfId="0" applyNumberFormat="1" applyFont="1" applyFill="1" applyBorder="1" applyAlignment="1" applyProtection="1">
      <alignment horizontal="center" vertical="center"/>
      <protection/>
    </xf>
    <xf numFmtId="197" fontId="2" fillId="0" borderId="106" xfId="0" applyNumberFormat="1" applyFont="1" applyFill="1" applyBorder="1" applyAlignment="1" applyProtection="1">
      <alignment horizontal="center" vertical="center"/>
      <protection/>
    </xf>
    <xf numFmtId="196" fontId="2" fillId="0" borderId="37" xfId="0" applyNumberFormat="1" applyFont="1" applyFill="1" applyBorder="1" applyAlignment="1" applyProtection="1">
      <alignment horizontal="center" vertical="center"/>
      <protection/>
    </xf>
    <xf numFmtId="196" fontId="2" fillId="0" borderId="33" xfId="0" applyNumberFormat="1" applyFont="1" applyFill="1" applyBorder="1" applyAlignment="1" applyProtection="1">
      <alignment horizontal="center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7" fontId="10" fillId="0" borderId="37" xfId="0" applyNumberFormat="1" applyFont="1" applyFill="1" applyBorder="1" applyAlignment="1" applyProtection="1">
      <alignment horizontal="center" vertical="center"/>
      <protection/>
    </xf>
    <xf numFmtId="197" fontId="10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14" fillId="0" borderId="71" xfId="0" applyNumberFormat="1" applyFont="1" applyBorder="1" applyAlignment="1">
      <alignment horizontal="center" vertical="center" wrapText="1"/>
    </xf>
    <xf numFmtId="49" fontId="14" fillId="0" borderId="84" xfId="0" applyNumberFormat="1" applyFont="1" applyBorder="1" applyAlignment="1">
      <alignment horizontal="center" vertical="center" wrapText="1"/>
    </xf>
    <xf numFmtId="196" fontId="14" fillId="0" borderId="71" xfId="0" applyNumberFormat="1" applyFont="1" applyFill="1" applyBorder="1" applyAlignment="1" applyProtection="1">
      <alignment horizontal="center" vertical="center"/>
      <protection/>
    </xf>
    <xf numFmtId="196" fontId="14" fillId="0" borderId="84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Border="1" applyAlignment="1">
      <alignment horizontal="center" vertical="center" wrapText="1"/>
    </xf>
    <xf numFmtId="49" fontId="77" fillId="0" borderId="21" xfId="0" applyNumberFormat="1" applyFont="1" applyBorder="1" applyAlignment="1">
      <alignment horizontal="center" vertical="center" wrapText="1"/>
    </xf>
    <xf numFmtId="49" fontId="14" fillId="0" borderId="24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49" fontId="77" fillId="35" borderId="24" xfId="0" applyNumberFormat="1" applyFont="1" applyFill="1" applyBorder="1" applyAlignment="1">
      <alignment horizontal="center" vertical="center" wrapText="1"/>
    </xf>
    <xf numFmtId="49" fontId="77" fillId="35" borderId="21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72" xfId="0" applyNumberFormat="1" applyFont="1" applyFill="1" applyBorder="1" applyAlignment="1">
      <alignment horizontal="center" vertical="center" wrapText="1"/>
    </xf>
    <xf numFmtId="49" fontId="14" fillId="0" borderId="75" xfId="0" applyNumberFormat="1" applyFont="1" applyFill="1" applyBorder="1" applyAlignment="1">
      <alignment horizontal="center" vertical="center" wrapText="1"/>
    </xf>
    <xf numFmtId="49" fontId="14" fillId="0" borderId="72" xfId="0" applyNumberFormat="1" applyFont="1" applyFill="1" applyBorder="1" applyAlignment="1">
      <alignment horizontal="center" vertical="center"/>
    </xf>
    <xf numFmtId="49" fontId="14" fillId="0" borderId="75" xfId="0" applyNumberFormat="1" applyFont="1" applyFill="1" applyBorder="1" applyAlignment="1">
      <alignment horizontal="center" vertical="center"/>
    </xf>
    <xf numFmtId="196" fontId="14" fillId="0" borderId="72" xfId="0" applyNumberFormat="1" applyFont="1" applyFill="1" applyBorder="1" applyAlignment="1" applyProtection="1">
      <alignment horizontal="center" vertical="center"/>
      <protection/>
    </xf>
    <xf numFmtId="196" fontId="14" fillId="0" borderId="75" xfId="0" applyNumberFormat="1" applyFont="1" applyFill="1" applyBorder="1" applyAlignment="1" applyProtection="1">
      <alignment horizontal="center" vertical="center"/>
      <protection/>
    </xf>
    <xf numFmtId="49" fontId="77" fillId="0" borderId="24" xfId="0" applyNumberFormat="1" applyFont="1" applyFill="1" applyBorder="1" applyAlignment="1">
      <alignment horizontal="center" vertical="center" wrapText="1"/>
    </xf>
    <xf numFmtId="49" fontId="77" fillId="0" borderId="21" xfId="0" applyNumberFormat="1" applyFont="1" applyFill="1" applyBorder="1" applyAlignment="1">
      <alignment horizontal="center" vertical="center" wrapText="1"/>
    </xf>
    <xf numFmtId="49" fontId="77" fillId="0" borderId="72" xfId="0" applyNumberFormat="1" applyFont="1" applyFill="1" applyBorder="1" applyAlignment="1">
      <alignment horizontal="center" vertical="center"/>
    </xf>
    <xf numFmtId="49" fontId="77" fillId="0" borderId="75" xfId="0" applyNumberFormat="1" applyFont="1" applyFill="1" applyBorder="1" applyAlignment="1">
      <alignment horizontal="center" vertical="center"/>
    </xf>
    <xf numFmtId="196" fontId="77" fillId="0" borderId="72" xfId="0" applyNumberFormat="1" applyFont="1" applyFill="1" applyBorder="1" applyAlignment="1" applyProtection="1">
      <alignment horizontal="center" vertical="center"/>
      <protection/>
    </xf>
    <xf numFmtId="196" fontId="77" fillId="0" borderId="75" xfId="0" applyNumberFormat="1" applyFont="1" applyFill="1" applyBorder="1" applyAlignment="1" applyProtection="1">
      <alignment horizontal="center" vertical="center"/>
      <protection/>
    </xf>
    <xf numFmtId="196" fontId="77" fillId="0" borderId="24" xfId="0" applyNumberFormat="1" applyFont="1" applyFill="1" applyBorder="1" applyAlignment="1" applyProtection="1">
      <alignment horizontal="center" vertical="center"/>
      <protection/>
    </xf>
    <xf numFmtId="196" fontId="77" fillId="0" borderId="21" xfId="0" applyNumberFormat="1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Fill="1" applyBorder="1" applyAlignment="1">
      <alignment horizontal="center" vertical="center"/>
    </xf>
    <xf numFmtId="196" fontId="1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4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  <xf numFmtId="0" fontId="25" fillId="0" borderId="158" xfId="0" applyFont="1" applyFill="1" applyBorder="1" applyAlignment="1">
      <alignment horizontal="center" vertical="center" wrapText="1"/>
    </xf>
    <xf numFmtId="1" fontId="24" fillId="0" borderId="104" xfId="0" applyNumberFormat="1" applyFont="1" applyFill="1" applyBorder="1" applyAlignment="1">
      <alignment horizontal="center" vertical="center" wrapText="1"/>
    </xf>
    <xf numFmtId="1" fontId="24" fillId="0" borderId="158" xfId="0" applyNumberFormat="1" applyFont="1" applyFill="1" applyBorder="1" applyAlignment="1">
      <alignment horizontal="center" vertical="center" wrapText="1"/>
    </xf>
    <xf numFmtId="0" fontId="82" fillId="0" borderId="104" xfId="0" applyFont="1" applyFill="1" applyBorder="1" applyAlignment="1">
      <alignment horizontal="center" vertical="center" wrapText="1"/>
    </xf>
    <xf numFmtId="0" fontId="82" fillId="0" borderId="158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 applyProtection="1">
      <alignment horizontal="center" vertical="center"/>
      <protection/>
    </xf>
    <xf numFmtId="196" fontId="79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52" xfId="0" applyNumberFormat="1" applyFont="1" applyFill="1" applyBorder="1" applyAlignment="1" applyProtection="1">
      <alignment horizontal="center" vertical="center"/>
      <protection/>
    </xf>
    <xf numFmtId="0" fontId="22" fillId="0" borderId="159" xfId="0" applyNumberFormat="1" applyFont="1" applyFill="1" applyBorder="1" applyAlignment="1" applyProtection="1">
      <alignment horizontal="center" vertical="center"/>
      <protection/>
    </xf>
    <xf numFmtId="49" fontId="14" fillId="0" borderId="71" xfId="0" applyNumberFormat="1" applyFont="1" applyFill="1" applyBorder="1" applyAlignment="1">
      <alignment horizontal="center" vertical="center" wrapText="1"/>
    </xf>
    <xf numFmtId="49" fontId="14" fillId="0" borderId="84" xfId="0" applyNumberFormat="1" applyFont="1" applyFill="1" applyBorder="1" applyAlignment="1">
      <alignment horizontal="center" vertical="center" wrapText="1"/>
    </xf>
    <xf numFmtId="49" fontId="14" fillId="0" borderId="71" xfId="0" applyNumberFormat="1" applyFont="1" applyFill="1" applyBorder="1" applyAlignment="1" applyProtection="1">
      <alignment horizontal="center" vertical="center"/>
      <protection/>
    </xf>
    <xf numFmtId="49" fontId="14" fillId="0" borderId="84" xfId="0" applyNumberFormat="1" applyFont="1" applyFill="1" applyBorder="1" applyAlignment="1" applyProtection="1">
      <alignment horizontal="center" vertical="center"/>
      <protection/>
    </xf>
    <xf numFmtId="196" fontId="14" fillId="0" borderId="24" xfId="0" applyNumberFormat="1" applyFont="1" applyFill="1" applyBorder="1" applyAlignment="1" applyProtection="1">
      <alignment horizontal="center" vertical="center"/>
      <protection/>
    </xf>
    <xf numFmtId="196" fontId="14" fillId="0" borderId="21" xfId="0" applyNumberFormat="1" applyFont="1" applyFill="1" applyBorder="1" applyAlignment="1" applyProtection="1">
      <alignment horizontal="center" vertical="center"/>
      <protection/>
    </xf>
    <xf numFmtId="49" fontId="79" fillId="0" borderId="24" xfId="0" applyNumberFormat="1" applyFont="1" applyFill="1" applyBorder="1" applyAlignment="1">
      <alignment horizontal="center" vertical="center" wrapText="1"/>
    </xf>
    <xf numFmtId="49" fontId="79" fillId="0" borderId="21" xfId="0" applyNumberFormat="1" applyFont="1" applyFill="1" applyBorder="1" applyAlignment="1">
      <alignment horizontal="center" vertical="center" wrapText="1"/>
    </xf>
    <xf numFmtId="196" fontId="79" fillId="0" borderId="24" xfId="0" applyNumberFormat="1" applyFont="1" applyFill="1" applyBorder="1" applyAlignment="1" applyProtection="1">
      <alignment horizontal="center" vertical="center"/>
      <protection/>
    </xf>
    <xf numFmtId="196" fontId="79" fillId="0" borderId="21" xfId="0" applyNumberFormat="1" applyFont="1" applyFill="1" applyBorder="1" applyAlignment="1" applyProtection="1">
      <alignment horizontal="center" vertical="center"/>
      <protection/>
    </xf>
    <xf numFmtId="49" fontId="79" fillId="0" borderId="24" xfId="0" applyNumberFormat="1" applyFont="1" applyBorder="1" applyAlignment="1">
      <alignment horizontal="center" vertical="center" wrapText="1"/>
    </xf>
    <xf numFmtId="49" fontId="79" fillId="0" borderId="21" xfId="0" applyNumberFormat="1" applyFont="1" applyBorder="1" applyAlignment="1">
      <alignment horizontal="center" vertical="center" wrapText="1"/>
    </xf>
    <xf numFmtId="49" fontId="14" fillId="34" borderId="24" xfId="0" applyNumberFormat="1" applyFont="1" applyFill="1" applyBorder="1" applyAlignment="1">
      <alignment horizontal="center" vertical="center" wrapText="1"/>
    </xf>
    <xf numFmtId="49" fontId="14" fillId="34" borderId="21" xfId="0" applyNumberFormat="1" applyFont="1" applyFill="1" applyBorder="1" applyAlignment="1">
      <alignment horizontal="center" vertical="center" wrapText="1"/>
    </xf>
    <xf numFmtId="196" fontId="14" fillId="34" borderId="24" xfId="0" applyNumberFormat="1" applyFont="1" applyFill="1" applyBorder="1" applyAlignment="1" applyProtection="1">
      <alignment horizontal="center" vertical="center"/>
      <protection/>
    </xf>
    <xf numFmtId="196" fontId="14" fillId="34" borderId="21" xfId="0" applyNumberFormat="1" applyFont="1" applyFill="1" applyBorder="1" applyAlignment="1" applyProtection="1">
      <alignment horizontal="center" vertical="center"/>
      <protection/>
    </xf>
    <xf numFmtId="0" fontId="79" fillId="0" borderId="24" xfId="0" applyNumberFormat="1" applyFont="1" applyBorder="1" applyAlignment="1">
      <alignment horizontal="center" vertical="center"/>
    </xf>
    <xf numFmtId="0" fontId="79" fillId="0" borderId="21" xfId="0" applyNumberFormat="1" applyFont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49" fontId="76" fillId="0" borderId="37" xfId="0" applyNumberFormat="1" applyFont="1" applyFill="1" applyBorder="1" applyAlignment="1">
      <alignment horizontal="center" vertical="center" wrapText="1"/>
    </xf>
    <xf numFmtId="49" fontId="76" fillId="0" borderId="33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 applyProtection="1">
      <alignment horizontal="center" vertical="center"/>
      <protection/>
    </xf>
    <xf numFmtId="49" fontId="7" fillId="0" borderId="33" xfId="0" applyNumberFormat="1" applyFont="1" applyFill="1" applyBorder="1" applyAlignment="1" applyProtection="1">
      <alignment horizontal="center" vertical="center"/>
      <protection/>
    </xf>
    <xf numFmtId="0" fontId="7" fillId="35" borderId="7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49" fontId="14" fillId="0" borderId="24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49" fontId="79" fillId="0" borderId="24" xfId="0" applyNumberFormat="1" applyFont="1" applyBorder="1" applyAlignment="1">
      <alignment horizontal="center" vertical="center" wrapText="1"/>
    </xf>
    <xf numFmtId="49" fontId="79" fillId="0" borderId="21" xfId="0" applyNumberFormat="1" applyFont="1" applyBorder="1" applyAlignment="1">
      <alignment horizontal="center" vertical="center" wrapText="1"/>
    </xf>
    <xf numFmtId="49" fontId="14" fillId="35" borderId="24" xfId="0" applyNumberFormat="1" applyFont="1" applyFill="1" applyBorder="1" applyAlignment="1">
      <alignment horizontal="center" vertical="center" wrapText="1"/>
    </xf>
    <xf numFmtId="49" fontId="14" fillId="35" borderId="21" xfId="0" applyNumberFormat="1" applyFont="1" applyFill="1" applyBorder="1" applyAlignment="1">
      <alignment horizontal="center" vertical="center" wrapText="1"/>
    </xf>
    <xf numFmtId="49" fontId="82" fillId="35" borderId="24" xfId="0" applyNumberFormat="1" applyFont="1" applyFill="1" applyBorder="1" applyAlignment="1">
      <alignment horizontal="center" vertical="center"/>
    </xf>
    <xf numFmtId="49" fontId="82" fillId="35" borderId="21" xfId="0" applyNumberFormat="1" applyFont="1" applyFill="1" applyBorder="1" applyAlignment="1">
      <alignment horizontal="center" vertical="center"/>
    </xf>
    <xf numFmtId="0" fontId="87" fillId="0" borderId="24" xfId="0" applyFont="1" applyBorder="1" applyAlignment="1">
      <alignment horizontal="center" vertical="center" wrapText="1"/>
    </xf>
    <xf numFmtId="0" fontId="87" fillId="0" borderId="21" xfId="0" applyFont="1" applyBorder="1" applyAlignment="1">
      <alignment horizontal="center" vertical="center" wrapText="1"/>
    </xf>
    <xf numFmtId="0" fontId="0" fillId="35" borderId="29" xfId="0" applyFont="1" applyFill="1" applyBorder="1" applyAlignment="1">
      <alignment vertical="center"/>
    </xf>
    <xf numFmtId="0" fontId="0" fillId="35" borderId="21" xfId="0" applyFont="1" applyFill="1" applyBorder="1" applyAlignment="1">
      <alignment vertical="center"/>
    </xf>
    <xf numFmtId="0" fontId="0" fillId="35" borderId="29" xfId="0" applyFill="1" applyBorder="1" applyAlignment="1">
      <alignment vertical="center" wrapText="1"/>
    </xf>
    <xf numFmtId="0" fontId="0" fillId="35" borderId="21" xfId="0" applyFill="1" applyBorder="1" applyAlignment="1">
      <alignment vertical="center" wrapText="1"/>
    </xf>
    <xf numFmtId="49" fontId="79" fillId="35" borderId="24" xfId="0" applyNumberFormat="1" applyFont="1" applyFill="1" applyBorder="1" applyAlignment="1" applyProtection="1">
      <alignment horizontal="center" vertical="center"/>
      <protection/>
    </xf>
    <xf numFmtId="49" fontId="79" fillId="35" borderId="21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right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26" fillId="0" borderId="32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right" vertical="center" wrapText="1"/>
    </xf>
    <xf numFmtId="0" fontId="0" fillId="0" borderId="32" xfId="0" applyFill="1" applyBorder="1" applyAlignment="1">
      <alignment horizontal="right" vertical="center" wrapText="1"/>
    </xf>
    <xf numFmtId="0" fontId="0" fillId="0" borderId="32" xfId="0" applyFill="1" applyBorder="1" applyAlignment="1">
      <alignment vertical="center" wrapText="1"/>
    </xf>
    <xf numFmtId="0" fontId="0" fillId="0" borderId="33" xfId="0" applyFill="1" applyBorder="1" applyAlignment="1">
      <alignment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205" fontId="2" fillId="0" borderId="37" xfId="0" applyNumberFormat="1" applyFont="1" applyFill="1" applyBorder="1" applyAlignment="1" applyProtection="1">
      <alignment horizontal="center" vertical="center"/>
      <protection/>
    </xf>
    <xf numFmtId="205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96" fontId="2" fillId="0" borderId="38" xfId="0" applyNumberFormat="1" applyFont="1" applyFill="1" applyBorder="1" applyAlignment="1" applyProtection="1">
      <alignment horizontal="center" vertical="center"/>
      <protection/>
    </xf>
    <xf numFmtId="196" fontId="2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/>
      <protection/>
    </xf>
    <xf numFmtId="0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160" xfId="0" applyNumberFormat="1" applyFont="1" applyFill="1" applyBorder="1" applyAlignment="1" applyProtection="1">
      <alignment horizontal="center" vertical="center"/>
      <protection/>
    </xf>
    <xf numFmtId="0" fontId="7" fillId="0" borderId="161" xfId="0" applyNumberFormat="1" applyFont="1" applyFill="1" applyBorder="1" applyAlignment="1" applyProtection="1">
      <alignment horizontal="center" vertical="center"/>
      <protection/>
    </xf>
    <xf numFmtId="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>
      <alignment horizontal="center" vertical="center" wrapText="1"/>
    </xf>
    <xf numFmtId="196" fontId="2" fillId="0" borderId="24" xfId="0" applyNumberFormat="1" applyFont="1" applyFill="1" applyBorder="1" applyAlignment="1" applyProtection="1">
      <alignment horizontal="center" vertical="center"/>
      <protection/>
    </xf>
    <xf numFmtId="196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7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horizontal="left"/>
    </xf>
    <xf numFmtId="49" fontId="82" fillId="0" borderId="37" xfId="0" applyNumberFormat="1" applyFont="1" applyFill="1" applyBorder="1" applyAlignment="1">
      <alignment horizontal="center" vertical="center" wrapText="1"/>
    </xf>
    <xf numFmtId="49" fontId="82" fillId="0" borderId="33" xfId="0" applyNumberFormat="1" applyFont="1" applyFill="1" applyBorder="1" applyAlignment="1">
      <alignment horizontal="center" vertical="center" wrapText="1"/>
    </xf>
    <xf numFmtId="49" fontId="82" fillId="0" borderId="37" xfId="0" applyNumberFormat="1" applyFont="1" applyFill="1" applyBorder="1" applyAlignment="1" applyProtection="1">
      <alignment horizontal="center" vertical="center"/>
      <protection/>
    </xf>
    <xf numFmtId="49" fontId="82" fillId="0" borderId="33" xfId="0" applyNumberFormat="1" applyFont="1" applyFill="1" applyBorder="1" applyAlignment="1" applyProtection="1">
      <alignment horizontal="center" vertical="center"/>
      <protection/>
    </xf>
    <xf numFmtId="49" fontId="82" fillId="35" borderId="37" xfId="0" applyNumberFormat="1" applyFont="1" applyFill="1" applyBorder="1" applyAlignment="1">
      <alignment horizontal="center" vertical="center" wrapText="1"/>
    </xf>
    <xf numFmtId="49" fontId="82" fillId="35" borderId="33" xfId="0" applyNumberFormat="1" applyFont="1" applyFill="1" applyBorder="1" applyAlignment="1">
      <alignment horizontal="center" vertical="center" wrapText="1"/>
    </xf>
    <xf numFmtId="49" fontId="82" fillId="35" borderId="71" xfId="0" applyNumberFormat="1" applyFont="1" applyFill="1" applyBorder="1" applyAlignment="1">
      <alignment horizontal="center" vertical="center" wrapText="1"/>
    </xf>
    <xf numFmtId="49" fontId="82" fillId="35" borderId="84" xfId="0" applyNumberFormat="1" applyFont="1" applyFill="1" applyBorder="1" applyAlignment="1">
      <alignment horizontal="center" vertical="center" wrapText="1"/>
    </xf>
    <xf numFmtId="49" fontId="82" fillId="35" borderId="71" xfId="0" applyNumberFormat="1" applyFont="1" applyFill="1" applyBorder="1" applyAlignment="1" applyProtection="1">
      <alignment horizontal="center" vertical="center"/>
      <protection/>
    </xf>
    <xf numFmtId="49" fontId="82" fillId="35" borderId="84" xfId="0" applyNumberFormat="1" applyFont="1" applyFill="1" applyBorder="1" applyAlignment="1" applyProtection="1">
      <alignment horizontal="center" vertical="center"/>
      <protection/>
    </xf>
    <xf numFmtId="196" fontId="77" fillId="0" borderId="10" xfId="0" applyNumberFormat="1" applyFont="1" applyFill="1" applyBorder="1" applyAlignment="1" applyProtection="1">
      <alignment horizontal="center" vertical="center"/>
      <protection/>
    </xf>
    <xf numFmtId="204" fontId="77" fillId="0" borderId="10" xfId="0" applyNumberFormat="1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9"/>
  <sheetViews>
    <sheetView view="pageBreakPreview" zoomScale="87" zoomScaleNormal="50" zoomScaleSheetLayoutView="87" zoomScalePageLayoutView="0" workbookViewId="0" topLeftCell="A2">
      <selection activeCell="P14" sqref="P14:AN14"/>
    </sheetView>
  </sheetViews>
  <sheetFormatPr defaultColWidth="3.25390625" defaultRowHeight="12.75"/>
  <cols>
    <col min="1" max="1" width="3.25390625" style="1" customWidth="1"/>
    <col min="2" max="2" width="4.125" style="1" customWidth="1"/>
    <col min="3" max="3" width="3.625" style="1" customWidth="1"/>
    <col min="4" max="4" width="3.25390625" style="1" customWidth="1"/>
    <col min="5" max="5" width="3.125" style="1" customWidth="1"/>
    <col min="6" max="6" width="4.00390625" style="1" customWidth="1"/>
    <col min="7" max="7" width="3.25390625" style="1" customWidth="1"/>
    <col min="8" max="8" width="4.25390625" style="1" customWidth="1"/>
    <col min="9" max="9" width="4.125" style="1" customWidth="1"/>
    <col min="10" max="13" width="3.25390625" style="1" customWidth="1"/>
    <col min="14" max="14" width="4.00390625" style="1" customWidth="1"/>
    <col min="15" max="15" width="4.125" style="1" customWidth="1"/>
    <col min="16" max="16" width="5.125" style="1" customWidth="1"/>
    <col min="17" max="17" width="3.25390625" style="1" customWidth="1"/>
    <col min="18" max="18" width="4.375" style="1" customWidth="1"/>
    <col min="19" max="33" width="3.25390625" style="1" customWidth="1"/>
    <col min="34" max="34" width="4.75390625" style="1" customWidth="1"/>
    <col min="35" max="36" width="4.125" style="1" customWidth="1"/>
    <col min="37" max="39" width="3.25390625" style="1" customWidth="1"/>
    <col min="40" max="40" width="4.75390625" style="1" customWidth="1"/>
    <col min="41" max="42" width="3.25390625" style="1" customWidth="1"/>
    <col min="43" max="43" width="4.75390625" style="1" customWidth="1"/>
    <col min="44" max="44" width="4.25390625" style="1" customWidth="1"/>
    <col min="45" max="45" width="3.25390625" style="1" customWidth="1"/>
    <col min="46" max="46" width="4.25390625" style="1" customWidth="1"/>
    <col min="47" max="47" width="3.25390625" style="1" customWidth="1"/>
    <col min="48" max="48" width="4.25390625" style="1" customWidth="1"/>
    <col min="49" max="49" width="4.125" style="1" customWidth="1"/>
    <col min="50" max="52" width="3.25390625" style="1" customWidth="1"/>
    <col min="53" max="53" width="5.125" style="1" customWidth="1"/>
    <col min="54" max="16384" width="3.25390625" style="1" customWidth="1"/>
  </cols>
  <sheetData>
    <row r="1" spans="1:53" ht="20.25">
      <c r="A1" s="1209" t="s">
        <v>260</v>
      </c>
      <c r="B1" s="1209"/>
      <c r="C1" s="1209"/>
      <c r="D1" s="1209"/>
      <c r="E1" s="1209"/>
      <c r="F1" s="1209"/>
      <c r="G1" s="1209"/>
      <c r="H1" s="1209"/>
      <c r="I1" s="1209"/>
      <c r="J1" s="1209"/>
      <c r="K1" s="1209"/>
      <c r="L1" s="1209"/>
      <c r="M1" s="1209"/>
      <c r="N1" s="1209"/>
      <c r="O1" s="1209"/>
      <c r="P1" s="1231" t="s">
        <v>92</v>
      </c>
      <c r="Q1" s="1231"/>
      <c r="R1" s="1231"/>
      <c r="S1" s="1231"/>
      <c r="T1" s="1231"/>
      <c r="U1" s="1231"/>
      <c r="V1" s="1231"/>
      <c r="W1" s="1231"/>
      <c r="X1" s="1231"/>
      <c r="Y1" s="1231"/>
      <c r="Z1" s="1231"/>
      <c r="AA1" s="1231"/>
      <c r="AB1" s="1231"/>
      <c r="AC1" s="1231"/>
      <c r="AD1" s="1231"/>
      <c r="AE1" s="1231"/>
      <c r="AF1" s="1231"/>
      <c r="AG1" s="1231"/>
      <c r="AH1" s="1231"/>
      <c r="AI1" s="1231"/>
      <c r="AJ1" s="1231"/>
      <c r="AK1" s="1231"/>
      <c r="AL1" s="1231"/>
      <c r="AM1" s="1231"/>
      <c r="AN1" s="1231"/>
      <c r="AO1" s="1217"/>
      <c r="AP1" s="1217"/>
      <c r="AQ1" s="1217"/>
      <c r="AR1" s="1217"/>
      <c r="AS1" s="1217"/>
      <c r="AT1" s="1217"/>
      <c r="AU1" s="1217"/>
      <c r="AV1" s="1217"/>
      <c r="AW1" s="1217"/>
      <c r="AX1" s="1217"/>
      <c r="AY1" s="1217"/>
      <c r="AZ1" s="1217"/>
      <c r="BA1" s="1217"/>
    </row>
    <row r="2" spans="1:53" ht="20.25">
      <c r="A2" s="1209" t="s">
        <v>261</v>
      </c>
      <c r="B2" s="1209"/>
      <c r="C2" s="1209"/>
      <c r="D2" s="1209"/>
      <c r="E2" s="1209"/>
      <c r="F2" s="1209"/>
      <c r="G2" s="1209"/>
      <c r="H2" s="1209"/>
      <c r="I2" s="1209"/>
      <c r="J2" s="1209"/>
      <c r="K2" s="1209"/>
      <c r="L2" s="1209"/>
      <c r="M2" s="1209"/>
      <c r="N2" s="1209"/>
      <c r="O2" s="1209"/>
      <c r="P2" s="1221" t="s">
        <v>16</v>
      </c>
      <c r="Q2" s="1221"/>
      <c r="R2" s="1221"/>
      <c r="S2" s="1221"/>
      <c r="T2" s="1221"/>
      <c r="U2" s="1221"/>
      <c r="V2" s="1221"/>
      <c r="W2" s="1221"/>
      <c r="X2" s="1221"/>
      <c r="Y2" s="1221"/>
      <c r="Z2" s="1221"/>
      <c r="AA2" s="1221"/>
      <c r="AB2" s="1221"/>
      <c r="AC2" s="1221"/>
      <c r="AD2" s="1221"/>
      <c r="AE2" s="1221"/>
      <c r="AF2" s="1221"/>
      <c r="AG2" s="1221"/>
      <c r="AH2" s="1221"/>
      <c r="AI2" s="1221"/>
      <c r="AJ2" s="1221"/>
      <c r="AK2" s="1221"/>
      <c r="AL2" s="1221"/>
      <c r="AM2" s="1221"/>
      <c r="AN2" s="1221"/>
      <c r="AO2" s="1218"/>
      <c r="AP2" s="1218"/>
      <c r="AQ2" s="1218"/>
      <c r="AR2" s="1218"/>
      <c r="AS2" s="1218"/>
      <c r="AT2" s="1218"/>
      <c r="AU2" s="1218"/>
      <c r="AV2" s="1218"/>
      <c r="AW2" s="1218"/>
      <c r="AX2" s="1218"/>
      <c r="AY2" s="1218"/>
      <c r="AZ2" s="1218"/>
      <c r="BA2" s="1218"/>
    </row>
    <row r="3" spans="1:53" ht="14.25" customHeight="1">
      <c r="A3" s="1209" t="s">
        <v>478</v>
      </c>
      <c r="B3" s="1209"/>
      <c r="C3" s="1209"/>
      <c r="D3" s="1209"/>
      <c r="E3" s="1209"/>
      <c r="F3" s="1209"/>
      <c r="G3" s="1209"/>
      <c r="H3" s="1209"/>
      <c r="I3" s="1209"/>
      <c r="J3" s="1209"/>
      <c r="K3" s="1209"/>
      <c r="L3" s="1209"/>
      <c r="M3" s="1209"/>
      <c r="N3" s="1209"/>
      <c r="O3" s="1209"/>
      <c r="P3" s="1221"/>
      <c r="Q3" s="1221"/>
      <c r="R3" s="1221"/>
      <c r="S3" s="1221"/>
      <c r="T3" s="1221"/>
      <c r="U3" s="1221"/>
      <c r="V3" s="1221"/>
      <c r="W3" s="1221"/>
      <c r="X3" s="1221"/>
      <c r="Y3" s="1221"/>
      <c r="Z3" s="1221"/>
      <c r="AA3" s="1221"/>
      <c r="AB3" s="1221"/>
      <c r="AC3" s="1221"/>
      <c r="AD3" s="1221"/>
      <c r="AE3" s="1221"/>
      <c r="AF3" s="1221"/>
      <c r="AG3" s="1221"/>
      <c r="AH3" s="1221"/>
      <c r="AI3" s="1221"/>
      <c r="AJ3" s="1221"/>
      <c r="AK3" s="1221"/>
      <c r="AL3" s="1221"/>
      <c r="AM3" s="1221"/>
      <c r="AN3" s="1221"/>
      <c r="AO3" s="1220"/>
      <c r="AP3" s="1220"/>
      <c r="AQ3" s="1220"/>
      <c r="AR3" s="1220"/>
      <c r="AS3" s="1220"/>
      <c r="AT3" s="1220"/>
      <c r="AU3" s="1220"/>
      <c r="AV3" s="1220"/>
      <c r="AW3" s="1220"/>
      <c r="AX3" s="1220"/>
      <c r="AY3" s="1220"/>
      <c r="AZ3" s="1220"/>
      <c r="BA3" s="1220"/>
    </row>
    <row r="4" spans="1:53" ht="20.25" customHeight="1">
      <c r="A4" s="1211" t="s">
        <v>479</v>
      </c>
      <c r="B4" s="1211"/>
      <c r="C4" s="1211"/>
      <c r="D4" s="1211"/>
      <c r="E4" s="1211"/>
      <c r="F4" s="1211"/>
      <c r="G4" s="1211"/>
      <c r="H4" s="1211"/>
      <c r="I4" s="1211"/>
      <c r="J4" s="1211"/>
      <c r="K4" s="1211"/>
      <c r="L4" s="1211"/>
      <c r="M4" s="1211"/>
      <c r="N4" s="1211"/>
      <c r="O4" s="1211"/>
      <c r="P4" s="1204" t="s">
        <v>70</v>
      </c>
      <c r="Q4" s="1204"/>
      <c r="R4" s="1204"/>
      <c r="S4" s="1204"/>
      <c r="T4" s="1204"/>
      <c r="U4" s="1204"/>
      <c r="V4" s="1204"/>
      <c r="W4" s="1204"/>
      <c r="X4" s="1204"/>
      <c r="Y4" s="1204"/>
      <c r="Z4" s="1204"/>
      <c r="AA4" s="1204"/>
      <c r="AB4" s="1204"/>
      <c r="AC4" s="1204"/>
      <c r="AD4" s="1204"/>
      <c r="AE4" s="1204"/>
      <c r="AF4" s="1204"/>
      <c r="AG4" s="1204"/>
      <c r="AH4" s="1204"/>
      <c r="AI4" s="1204"/>
      <c r="AJ4" s="1204"/>
      <c r="AK4" s="1204"/>
      <c r="AL4" s="1204"/>
      <c r="AM4" s="1204"/>
      <c r="AN4" s="1204"/>
      <c r="AO4" s="1210" t="s">
        <v>263</v>
      </c>
      <c r="AP4" s="1210"/>
      <c r="AQ4" s="1210"/>
      <c r="AR4" s="1210"/>
      <c r="AS4" s="1210"/>
      <c r="AT4" s="1210"/>
      <c r="AU4" s="1210"/>
      <c r="AV4" s="1210"/>
      <c r="AW4" s="1210"/>
      <c r="AX4" s="1210"/>
      <c r="AY4" s="1210"/>
      <c r="AZ4" s="1210"/>
      <c r="BA4" s="1210"/>
    </row>
    <row r="5" spans="1:53" s="5" customFormat="1" ht="17.25" customHeight="1">
      <c r="A5" s="375"/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1193" t="s">
        <v>78</v>
      </c>
      <c r="Q5" s="1193"/>
      <c r="R5" s="1193"/>
      <c r="S5" s="1193"/>
      <c r="T5" s="1193"/>
      <c r="U5" s="1193"/>
      <c r="V5" s="1193"/>
      <c r="W5" s="1193"/>
      <c r="X5" s="1193"/>
      <c r="Y5" s="1193"/>
      <c r="Z5" s="1193"/>
      <c r="AA5" s="1193"/>
      <c r="AB5" s="1193"/>
      <c r="AC5" s="1193"/>
      <c r="AD5" s="1193"/>
      <c r="AE5" s="1193"/>
      <c r="AF5" s="1193"/>
      <c r="AG5" s="1193"/>
      <c r="AH5" s="1193"/>
      <c r="AI5" s="1193"/>
      <c r="AJ5" s="1193"/>
      <c r="AK5" s="1193"/>
      <c r="AL5" s="1193"/>
      <c r="AM5" s="1193"/>
      <c r="AN5" s="1193"/>
      <c r="AO5" s="1210"/>
      <c r="AP5" s="1210"/>
      <c r="AQ5" s="1210"/>
      <c r="AR5" s="1210"/>
      <c r="AS5" s="1210"/>
      <c r="AT5" s="1210"/>
      <c r="AU5" s="1210"/>
      <c r="AV5" s="1210"/>
      <c r="AW5" s="1210"/>
      <c r="AX5" s="1210"/>
      <c r="AY5" s="1210"/>
      <c r="AZ5" s="1210"/>
      <c r="BA5" s="1210"/>
    </row>
    <row r="6" spans="1:59" s="5" customFormat="1" ht="18" customHeight="1">
      <c r="A6" s="1212" t="s">
        <v>58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9" t="s">
        <v>173</v>
      </c>
      <c r="Q6" s="1175"/>
      <c r="R6" s="1175"/>
      <c r="S6" s="1175"/>
      <c r="T6" s="1175"/>
      <c r="U6" s="1175"/>
      <c r="V6" s="1175"/>
      <c r="W6" s="1175"/>
      <c r="X6" s="1175"/>
      <c r="Y6" s="1175"/>
      <c r="Z6" s="1175"/>
      <c r="AA6" s="1175"/>
      <c r="AB6" s="1175"/>
      <c r="AC6" s="1175"/>
      <c r="AD6" s="1175"/>
      <c r="AE6" s="1175"/>
      <c r="AF6" s="1175"/>
      <c r="AG6" s="1175"/>
      <c r="AH6" s="1175"/>
      <c r="AI6" s="1175"/>
      <c r="AJ6" s="1175"/>
      <c r="AK6" s="1175"/>
      <c r="AL6" s="1175"/>
      <c r="AM6" s="1175"/>
      <c r="AN6" s="1175"/>
      <c r="AO6" s="1213" t="s">
        <v>137</v>
      </c>
      <c r="AP6" s="1214"/>
      <c r="AQ6" s="1214"/>
      <c r="AR6" s="1214"/>
      <c r="AS6" s="1214"/>
      <c r="AT6" s="1214"/>
      <c r="AU6" s="1214"/>
      <c r="AV6" s="1214"/>
      <c r="AW6" s="1214"/>
      <c r="AX6" s="1214"/>
      <c r="AY6" s="1214"/>
      <c r="AZ6" s="1214"/>
      <c r="BA6" s="116"/>
      <c r="BB6" s="116"/>
      <c r="BC6" s="116"/>
      <c r="BD6" s="116"/>
      <c r="BE6" s="116"/>
      <c r="BF6" s="116"/>
      <c r="BG6" s="116"/>
    </row>
    <row r="7" spans="1:53" s="5" customFormat="1" ht="16.5" customHeight="1">
      <c r="A7" s="1209" t="s">
        <v>262</v>
      </c>
      <c r="B7" s="1209"/>
      <c r="C7" s="1209"/>
      <c r="D7" s="1209"/>
      <c r="E7" s="1209"/>
      <c r="F7" s="1209"/>
      <c r="G7" s="1209"/>
      <c r="H7" s="1209"/>
      <c r="I7" s="1209"/>
      <c r="J7" s="1209"/>
      <c r="K7" s="1209"/>
      <c r="L7" s="1209"/>
      <c r="M7" s="1209"/>
      <c r="N7" s="1209"/>
      <c r="O7" s="1209"/>
      <c r="P7" s="1219" t="s">
        <v>174</v>
      </c>
      <c r="Q7" s="1175"/>
      <c r="R7" s="1175"/>
      <c r="S7" s="1175"/>
      <c r="T7" s="1175"/>
      <c r="U7" s="1175"/>
      <c r="V7" s="1175"/>
      <c r="W7" s="1175"/>
      <c r="X7" s="1175"/>
      <c r="Y7" s="1175"/>
      <c r="Z7" s="1175"/>
      <c r="AA7" s="1175"/>
      <c r="AB7" s="1175"/>
      <c r="AC7" s="1175"/>
      <c r="AD7" s="1175"/>
      <c r="AE7" s="1175"/>
      <c r="AF7" s="1175"/>
      <c r="AG7" s="1175"/>
      <c r="AH7" s="1175"/>
      <c r="AI7" s="1175"/>
      <c r="AJ7" s="1175"/>
      <c r="AK7" s="1175"/>
      <c r="AL7" s="1175"/>
      <c r="AM7" s="1175"/>
      <c r="AN7" s="1175"/>
      <c r="AO7" s="1210" t="s">
        <v>99</v>
      </c>
      <c r="AP7" s="1210"/>
      <c r="AQ7" s="1210"/>
      <c r="AR7" s="1210"/>
      <c r="AS7" s="1210"/>
      <c r="AT7" s="1210"/>
      <c r="AU7" s="1210"/>
      <c r="AV7" s="1210"/>
      <c r="AW7" s="1210"/>
      <c r="AX7" s="1210"/>
      <c r="AY7" s="1210"/>
      <c r="AZ7" s="1210"/>
      <c r="BA7" s="1210"/>
    </row>
    <row r="8" spans="16:53" s="5" customFormat="1" ht="18.75" customHeight="1">
      <c r="P8" s="1232" t="s">
        <v>226</v>
      </c>
      <c r="Q8" s="1232"/>
      <c r="R8" s="1232"/>
      <c r="S8" s="1232"/>
      <c r="T8" s="1232"/>
      <c r="U8" s="1232"/>
      <c r="V8" s="1232"/>
      <c r="W8" s="1232"/>
      <c r="X8" s="1232"/>
      <c r="Y8" s="1232"/>
      <c r="Z8" s="1232"/>
      <c r="AA8" s="1232"/>
      <c r="AB8" s="1232"/>
      <c r="AC8" s="1232"/>
      <c r="AD8" s="1232"/>
      <c r="AE8" s="1232"/>
      <c r="AF8" s="1232"/>
      <c r="AG8" s="1232"/>
      <c r="AH8" s="1232"/>
      <c r="AI8" s="1232"/>
      <c r="AJ8" s="1232"/>
      <c r="AK8" s="1232"/>
      <c r="AL8" s="1232"/>
      <c r="AM8" s="1232"/>
      <c r="AN8" s="1232"/>
      <c r="AO8" s="1215"/>
      <c r="AP8" s="1215"/>
      <c r="AQ8" s="1215"/>
      <c r="AR8" s="1215"/>
      <c r="AS8" s="1215"/>
      <c r="AT8" s="1215"/>
      <c r="AU8" s="1215"/>
      <c r="AV8" s="1215"/>
      <c r="AW8" s="1215"/>
      <c r="AX8" s="1215"/>
      <c r="AY8" s="1215"/>
      <c r="AZ8" s="1215"/>
      <c r="BA8" s="1215"/>
    </row>
    <row r="9" spans="16:53" s="5" customFormat="1" ht="18.75">
      <c r="P9" s="1174" t="s">
        <v>227</v>
      </c>
      <c r="Q9" s="1175"/>
      <c r="R9" s="1175"/>
      <c r="S9" s="1175"/>
      <c r="T9" s="1175"/>
      <c r="U9" s="1175"/>
      <c r="V9" s="1175"/>
      <c r="W9" s="1175"/>
      <c r="X9" s="1175"/>
      <c r="Y9" s="1175"/>
      <c r="Z9" s="1175"/>
      <c r="AA9" s="1175"/>
      <c r="AB9" s="1175"/>
      <c r="AC9" s="1175"/>
      <c r="AD9" s="1175"/>
      <c r="AE9" s="1175"/>
      <c r="AF9" s="1175"/>
      <c r="AG9" s="1175"/>
      <c r="AH9" s="1175"/>
      <c r="AI9" s="1175"/>
      <c r="AJ9" s="1175"/>
      <c r="AK9" s="1175"/>
      <c r="AL9" s="1175"/>
      <c r="AM9" s="1175"/>
      <c r="AN9" s="1175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</row>
    <row r="10" spans="16:53" s="5" customFormat="1" ht="16.5" customHeight="1">
      <c r="P10" s="1174" t="s">
        <v>477</v>
      </c>
      <c r="Q10" s="1175"/>
      <c r="R10" s="1175"/>
      <c r="S10" s="1175"/>
      <c r="T10" s="1175"/>
      <c r="U10" s="1175"/>
      <c r="V10" s="1175"/>
      <c r="W10" s="1175"/>
      <c r="X10" s="1175"/>
      <c r="Y10" s="1175"/>
      <c r="Z10" s="1175"/>
      <c r="AA10" s="1175"/>
      <c r="AB10" s="1175"/>
      <c r="AC10" s="1175"/>
      <c r="AD10" s="1175"/>
      <c r="AE10" s="1175"/>
      <c r="AF10" s="1175"/>
      <c r="AG10" s="1175"/>
      <c r="AH10" s="1175"/>
      <c r="AI10" s="1175"/>
      <c r="AJ10" s="1175"/>
      <c r="AK10" s="1175"/>
      <c r="AL10" s="1175"/>
      <c r="AM10" s="1175"/>
      <c r="AN10" s="1175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</row>
    <row r="11" spans="16:53" s="5" customFormat="1" ht="18.75">
      <c r="P11" s="1174" t="s">
        <v>480</v>
      </c>
      <c r="Q11" s="1175"/>
      <c r="R11" s="1175"/>
      <c r="S11" s="1175"/>
      <c r="T11" s="1175"/>
      <c r="U11" s="1175"/>
      <c r="V11" s="1175"/>
      <c r="W11" s="1175"/>
      <c r="X11" s="1175"/>
      <c r="Y11" s="1175"/>
      <c r="Z11" s="1175"/>
      <c r="AA11" s="1175"/>
      <c r="AB11" s="1175"/>
      <c r="AC11" s="1175"/>
      <c r="AD11" s="1175"/>
      <c r="AE11" s="1175"/>
      <c r="AF11" s="1175"/>
      <c r="AG11" s="1175"/>
      <c r="AH11" s="1175"/>
      <c r="AI11" s="1175"/>
      <c r="AJ11" s="1175"/>
      <c r="AK11" s="1175"/>
      <c r="AL11" s="1175"/>
      <c r="AM11" s="1175"/>
      <c r="AN11" s="1175"/>
      <c r="AO11" s="233"/>
      <c r="AP11" s="233"/>
      <c r="AQ11" s="233"/>
      <c r="AR11" s="233"/>
      <c r="AS11" s="233"/>
      <c r="AT11" s="233"/>
      <c r="AU11" s="233"/>
      <c r="AV11" s="233"/>
      <c r="AW11" s="233"/>
      <c r="AX11" s="233"/>
      <c r="AY11" s="233"/>
      <c r="AZ11" s="233"/>
      <c r="BA11" s="233"/>
    </row>
    <row r="12" spans="16:53" s="5" customFormat="1" ht="18.75">
      <c r="P12" s="1174" t="s">
        <v>481</v>
      </c>
      <c r="Q12" s="1175"/>
      <c r="R12" s="1175"/>
      <c r="S12" s="1175"/>
      <c r="T12" s="1175"/>
      <c r="U12" s="1175"/>
      <c r="V12" s="1175"/>
      <c r="W12" s="1175"/>
      <c r="X12" s="1175"/>
      <c r="Y12" s="1175"/>
      <c r="Z12" s="1175"/>
      <c r="AA12" s="1175"/>
      <c r="AB12" s="1175"/>
      <c r="AC12" s="1175"/>
      <c r="AD12" s="1175"/>
      <c r="AE12" s="1175"/>
      <c r="AF12" s="1175"/>
      <c r="AG12" s="1175"/>
      <c r="AH12" s="1175"/>
      <c r="AI12" s="1175"/>
      <c r="AJ12" s="1175"/>
      <c r="AK12" s="1175"/>
      <c r="AL12" s="1175"/>
      <c r="AM12" s="1175"/>
      <c r="AN12" s="1175"/>
      <c r="AO12" s="233"/>
      <c r="AP12" s="233"/>
      <c r="AQ12" s="233"/>
      <c r="AR12" s="233"/>
      <c r="AS12" s="233"/>
      <c r="AT12" s="233"/>
      <c r="AU12" s="233"/>
      <c r="AV12" s="233"/>
      <c r="AW12" s="233"/>
      <c r="AX12" s="233"/>
      <c r="AY12" s="233"/>
      <c r="AZ12" s="233"/>
      <c r="BA12" s="233"/>
    </row>
    <row r="13" spans="16:53" s="5" customFormat="1" ht="18.75" customHeight="1">
      <c r="P13" s="1174" t="s">
        <v>482</v>
      </c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5"/>
      <c r="AJ13" s="1175"/>
      <c r="AK13" s="1175"/>
      <c r="AL13" s="1175"/>
      <c r="AM13" s="1175"/>
      <c r="AN13" s="1175"/>
      <c r="AO13" s="233"/>
      <c r="AP13" s="233"/>
      <c r="AQ13" s="233"/>
      <c r="AR13" s="233"/>
      <c r="AS13" s="233"/>
      <c r="AT13" s="233"/>
      <c r="AU13" s="233"/>
      <c r="AV13" s="233"/>
      <c r="AW13" s="233"/>
      <c r="AX13" s="233"/>
      <c r="AY13" s="233"/>
      <c r="AZ13" s="233"/>
      <c r="BA13" s="233"/>
    </row>
    <row r="14" spans="16:53" s="5" customFormat="1" ht="18.75">
      <c r="P14" s="1174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5"/>
      <c r="AJ14" s="1175"/>
      <c r="AK14" s="1175"/>
      <c r="AL14" s="1175"/>
      <c r="AM14" s="1175"/>
      <c r="AN14" s="1175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</row>
    <row r="15" spans="16:53" s="5" customFormat="1" ht="18.75">
      <c r="P15" s="1193" t="s">
        <v>91</v>
      </c>
      <c r="Q15" s="1193"/>
      <c r="R15" s="1193"/>
      <c r="S15" s="1193"/>
      <c r="T15" s="1193"/>
      <c r="U15" s="1193"/>
      <c r="V15" s="1193"/>
      <c r="W15" s="1193"/>
      <c r="X15" s="1193"/>
      <c r="Y15" s="1193"/>
      <c r="Z15" s="1193"/>
      <c r="AA15" s="1193"/>
      <c r="AB15" s="1193"/>
      <c r="AC15" s="1193"/>
      <c r="AD15" s="1193"/>
      <c r="AE15" s="1193"/>
      <c r="AF15" s="1193"/>
      <c r="AG15" s="1193"/>
      <c r="AH15" s="1193"/>
      <c r="AI15" s="1193"/>
      <c r="AJ15" s="1193"/>
      <c r="AK15" s="1193"/>
      <c r="AL15" s="1193"/>
      <c r="AM15" s="1193"/>
      <c r="AN15" s="1193"/>
      <c r="AO15" s="233"/>
      <c r="AP15" s="233"/>
      <c r="AQ15" s="233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</row>
    <row r="16" spans="1:53" s="5" customFormat="1" ht="18.75">
      <c r="A16" s="1204" t="s">
        <v>100</v>
      </c>
      <c r="B16" s="1204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4"/>
      <c r="AH16" s="1204"/>
      <c r="AI16" s="1204"/>
      <c r="AJ16" s="1204"/>
      <c r="AK16" s="1204"/>
      <c r="AL16" s="1204"/>
      <c r="AM16" s="1204"/>
      <c r="AN16" s="1204"/>
      <c r="AO16" s="1204"/>
      <c r="AP16" s="1204"/>
      <c r="AQ16" s="1204"/>
      <c r="AR16" s="1204"/>
      <c r="AS16" s="1204"/>
      <c r="AT16" s="1204"/>
      <c r="AU16" s="1204"/>
      <c r="AV16" s="1204"/>
      <c r="AW16" s="1204"/>
      <c r="AX16" s="1204"/>
      <c r="AY16" s="1204"/>
      <c r="AZ16" s="1204"/>
      <c r="BA16" s="1204"/>
    </row>
    <row r="17" ht="11.25" customHeight="1" hidden="1"/>
    <row r="18" spans="1:53" ht="18" customHeight="1">
      <c r="A18" s="1205" t="s">
        <v>12</v>
      </c>
      <c r="B18" s="1197" t="s">
        <v>0</v>
      </c>
      <c r="C18" s="1197"/>
      <c r="D18" s="1197"/>
      <c r="E18" s="1197"/>
      <c r="F18" s="1197" t="s">
        <v>1</v>
      </c>
      <c r="G18" s="1197"/>
      <c r="H18" s="1197"/>
      <c r="I18" s="1197"/>
      <c r="J18" s="1206" t="s">
        <v>2</v>
      </c>
      <c r="K18" s="1216"/>
      <c r="L18" s="1216"/>
      <c r="M18" s="1208"/>
      <c r="N18" s="1206" t="s">
        <v>3</v>
      </c>
      <c r="O18" s="1216"/>
      <c r="P18" s="1216"/>
      <c r="Q18" s="1216"/>
      <c r="R18" s="1208"/>
      <c r="S18" s="1206" t="s">
        <v>4</v>
      </c>
      <c r="T18" s="1207"/>
      <c r="U18" s="1207"/>
      <c r="V18" s="1207"/>
      <c r="W18" s="1208"/>
      <c r="X18" s="1197" t="s">
        <v>5</v>
      </c>
      <c r="Y18" s="1197"/>
      <c r="Z18" s="1197"/>
      <c r="AA18" s="1197"/>
      <c r="AB18" s="1206" t="s">
        <v>6</v>
      </c>
      <c r="AC18" s="1216"/>
      <c r="AD18" s="1216"/>
      <c r="AE18" s="1208"/>
      <c r="AF18" s="1206" t="s">
        <v>7</v>
      </c>
      <c r="AG18" s="1216"/>
      <c r="AH18" s="1216"/>
      <c r="AI18" s="1208"/>
      <c r="AJ18" s="1206" t="s">
        <v>8</v>
      </c>
      <c r="AK18" s="1216"/>
      <c r="AL18" s="1216"/>
      <c r="AM18" s="1216"/>
      <c r="AN18" s="1208"/>
      <c r="AO18" s="1197" t="s">
        <v>9</v>
      </c>
      <c r="AP18" s="1197"/>
      <c r="AQ18" s="1197"/>
      <c r="AR18" s="1197"/>
      <c r="AS18" s="1206" t="s">
        <v>10</v>
      </c>
      <c r="AT18" s="1207"/>
      <c r="AU18" s="1207"/>
      <c r="AV18" s="1207"/>
      <c r="AW18" s="1208"/>
      <c r="AX18" s="1207" t="s">
        <v>11</v>
      </c>
      <c r="AY18" s="1216"/>
      <c r="AZ18" s="1216"/>
      <c r="BA18" s="1208"/>
    </row>
    <row r="19" spans="1:53" s="4" customFormat="1" ht="20.25" customHeight="1">
      <c r="A19" s="1205"/>
      <c r="B19" s="239">
        <v>1</v>
      </c>
      <c r="C19" s="239">
        <v>2</v>
      </c>
      <c r="D19" s="239">
        <v>3</v>
      </c>
      <c r="E19" s="239">
        <v>4</v>
      </c>
      <c r="F19" s="239">
        <v>5</v>
      </c>
      <c r="G19" s="239">
        <v>6</v>
      </c>
      <c r="H19" s="239">
        <v>7</v>
      </c>
      <c r="I19" s="239">
        <v>8</v>
      </c>
      <c r="J19" s="239">
        <v>9</v>
      </c>
      <c r="K19" s="239">
        <v>10</v>
      </c>
      <c r="L19" s="239">
        <v>11</v>
      </c>
      <c r="M19" s="239">
        <v>12</v>
      </c>
      <c r="N19" s="239">
        <v>13</v>
      </c>
      <c r="O19" s="239">
        <v>14</v>
      </c>
      <c r="P19" s="239">
        <v>15</v>
      </c>
      <c r="Q19" s="239">
        <v>16</v>
      </c>
      <c r="R19" s="239">
        <v>17</v>
      </c>
      <c r="S19" s="239">
        <v>18</v>
      </c>
      <c r="T19" s="239">
        <v>19</v>
      </c>
      <c r="U19" s="239">
        <v>20</v>
      </c>
      <c r="V19" s="239">
        <v>21</v>
      </c>
      <c r="W19" s="239">
        <v>22</v>
      </c>
      <c r="X19" s="239">
        <v>23</v>
      </c>
      <c r="Y19" s="239">
        <v>24</v>
      </c>
      <c r="Z19" s="239">
        <v>25</v>
      </c>
      <c r="AA19" s="239">
        <v>26</v>
      </c>
      <c r="AB19" s="239">
        <v>27</v>
      </c>
      <c r="AC19" s="239">
        <v>28</v>
      </c>
      <c r="AD19" s="239">
        <v>29</v>
      </c>
      <c r="AE19" s="239">
        <v>30</v>
      </c>
      <c r="AF19" s="239">
        <v>31</v>
      </c>
      <c r="AG19" s="239">
        <v>32</v>
      </c>
      <c r="AH19" s="239">
        <v>33</v>
      </c>
      <c r="AI19" s="239">
        <v>34</v>
      </c>
      <c r="AJ19" s="239">
        <v>35</v>
      </c>
      <c r="AK19" s="239">
        <v>36</v>
      </c>
      <c r="AL19" s="239">
        <v>37</v>
      </c>
      <c r="AM19" s="239">
        <v>38</v>
      </c>
      <c r="AN19" s="239">
        <v>39</v>
      </c>
      <c r="AO19" s="239">
        <v>40</v>
      </c>
      <c r="AP19" s="239">
        <v>41</v>
      </c>
      <c r="AQ19" s="239">
        <v>42</v>
      </c>
      <c r="AR19" s="239">
        <v>43</v>
      </c>
      <c r="AS19" s="239">
        <v>44</v>
      </c>
      <c r="AT19" s="239">
        <v>45</v>
      </c>
      <c r="AU19" s="239">
        <v>46</v>
      </c>
      <c r="AV19" s="239">
        <v>47</v>
      </c>
      <c r="AW19" s="239">
        <v>48</v>
      </c>
      <c r="AX19" s="239">
        <v>49</v>
      </c>
      <c r="AY19" s="239">
        <v>50</v>
      </c>
      <c r="AZ19" s="239">
        <v>51</v>
      </c>
      <c r="BA19" s="239">
        <v>52</v>
      </c>
    </row>
    <row r="20" spans="1:53" ht="19.5" customHeight="1">
      <c r="A20" s="234" t="s">
        <v>127</v>
      </c>
      <c r="B20" s="236" t="s">
        <v>60</v>
      </c>
      <c r="C20" s="237"/>
      <c r="D20" s="235"/>
      <c r="E20" s="236"/>
      <c r="F20" s="236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2" t="s">
        <v>18</v>
      </c>
      <c r="R20" s="2" t="s">
        <v>60</v>
      </c>
      <c r="S20" s="2" t="s">
        <v>20</v>
      </c>
      <c r="T20" s="2" t="s">
        <v>20</v>
      </c>
      <c r="U20" s="2"/>
      <c r="V20" s="2"/>
      <c r="W20" s="2"/>
      <c r="X20" s="2"/>
      <c r="Y20" s="2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2"/>
      <c r="AQ20" s="2" t="s">
        <v>18</v>
      </c>
      <c r="AR20" s="2" t="s">
        <v>20</v>
      </c>
      <c r="AS20" s="2" t="s">
        <v>20</v>
      </c>
      <c r="AT20" s="2" t="s">
        <v>20</v>
      </c>
      <c r="AU20" s="2" t="s">
        <v>20</v>
      </c>
      <c r="AV20" s="2" t="s">
        <v>20</v>
      </c>
      <c r="AW20" s="2" t="s">
        <v>20</v>
      </c>
      <c r="AX20" s="2" t="s">
        <v>20</v>
      </c>
      <c r="AY20" s="2" t="s">
        <v>20</v>
      </c>
      <c r="AZ20" s="2" t="s">
        <v>20</v>
      </c>
      <c r="BA20" s="2" t="s">
        <v>20</v>
      </c>
    </row>
    <row r="21" spans="1:53" ht="19.5" customHeight="1">
      <c r="A21" s="237" t="s">
        <v>128</v>
      </c>
      <c r="B21" s="236" t="s">
        <v>60</v>
      </c>
      <c r="C21" s="237"/>
      <c r="D21" s="237"/>
      <c r="E21" s="237"/>
      <c r="F21" s="236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2" t="s">
        <v>18</v>
      </c>
      <c r="R21" s="2" t="s">
        <v>60</v>
      </c>
      <c r="S21" s="2" t="s">
        <v>20</v>
      </c>
      <c r="T21" s="2" t="s">
        <v>20</v>
      </c>
      <c r="U21" s="2"/>
      <c r="V21" s="2"/>
      <c r="W21" s="2"/>
      <c r="X21" s="2"/>
      <c r="Y21" s="2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2"/>
      <c r="AQ21" s="2" t="s">
        <v>18</v>
      </c>
      <c r="AR21" s="2" t="s">
        <v>20</v>
      </c>
      <c r="AS21" s="2" t="s">
        <v>20</v>
      </c>
      <c r="AT21" s="2" t="s">
        <v>20</v>
      </c>
      <c r="AU21" s="2" t="s">
        <v>20</v>
      </c>
      <c r="AV21" s="2" t="s">
        <v>20</v>
      </c>
      <c r="AW21" s="2" t="s">
        <v>20</v>
      </c>
      <c r="AX21" s="2" t="s">
        <v>20</v>
      </c>
      <c r="AY21" s="2" t="s">
        <v>20</v>
      </c>
      <c r="AZ21" s="2" t="s">
        <v>20</v>
      </c>
      <c r="BA21" s="2" t="s">
        <v>20</v>
      </c>
    </row>
    <row r="22" spans="1:53" ht="19.5" customHeight="1">
      <c r="A22" s="237" t="s">
        <v>129</v>
      </c>
      <c r="B22" s="236" t="s">
        <v>60</v>
      </c>
      <c r="C22" s="237" t="s">
        <v>172</v>
      </c>
      <c r="D22" s="237"/>
      <c r="E22" s="237"/>
      <c r="F22" s="236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2" t="s">
        <v>18</v>
      </c>
      <c r="R22" s="2" t="s">
        <v>80</v>
      </c>
      <c r="S22" s="2" t="s">
        <v>60</v>
      </c>
      <c r="T22" s="2" t="s">
        <v>20</v>
      </c>
      <c r="U22" s="2"/>
      <c r="V22" s="2"/>
      <c r="W22" s="2"/>
      <c r="X22" s="2"/>
      <c r="Y22" s="2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 t="s">
        <v>81</v>
      </c>
      <c r="AQ22" s="2" t="s">
        <v>18</v>
      </c>
      <c r="AR22" s="2" t="s">
        <v>20</v>
      </c>
      <c r="AS22" s="2" t="s">
        <v>20</v>
      </c>
      <c r="AT22" s="2" t="s">
        <v>20</v>
      </c>
      <c r="AU22" s="2" t="s">
        <v>20</v>
      </c>
      <c r="AV22" s="2" t="s">
        <v>20</v>
      </c>
      <c r="AW22" s="2" t="s">
        <v>20</v>
      </c>
      <c r="AX22" s="2" t="s">
        <v>20</v>
      </c>
      <c r="AY22" s="2" t="s">
        <v>20</v>
      </c>
      <c r="AZ22" s="2" t="s">
        <v>20</v>
      </c>
      <c r="BA22" s="2" t="s">
        <v>20</v>
      </c>
    </row>
    <row r="23" spans="1:53" ht="19.5" customHeight="1">
      <c r="A23" s="237" t="s">
        <v>130</v>
      </c>
      <c r="B23" s="236" t="s">
        <v>60</v>
      </c>
      <c r="C23" s="237" t="s">
        <v>172</v>
      </c>
      <c r="D23" s="237"/>
      <c r="E23" s="237"/>
      <c r="F23" s="236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2" t="s">
        <v>18</v>
      </c>
      <c r="R23" s="2" t="s">
        <v>80</v>
      </c>
      <c r="S23" s="2" t="s">
        <v>60</v>
      </c>
      <c r="T23" s="2" t="s">
        <v>20</v>
      </c>
      <c r="U23" s="2"/>
      <c r="V23" s="2"/>
      <c r="W23" s="2"/>
      <c r="X23" s="2"/>
      <c r="Y23" s="2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 t="s">
        <v>81</v>
      </c>
      <c r="AQ23" s="2" t="s">
        <v>18</v>
      </c>
      <c r="AR23" s="2" t="s">
        <v>20</v>
      </c>
      <c r="AS23" s="2" t="s">
        <v>20</v>
      </c>
      <c r="AT23" s="2" t="s">
        <v>20</v>
      </c>
      <c r="AU23" s="2" t="s">
        <v>20</v>
      </c>
      <c r="AV23" s="2" t="s">
        <v>20</v>
      </c>
      <c r="AW23" s="2" t="s">
        <v>20</v>
      </c>
      <c r="AX23" s="2" t="s">
        <v>20</v>
      </c>
      <c r="AY23" s="2" t="s">
        <v>20</v>
      </c>
      <c r="AZ23" s="2" t="s">
        <v>20</v>
      </c>
      <c r="BA23" s="2" t="s">
        <v>20</v>
      </c>
    </row>
    <row r="24" spans="1:53" ht="19.5" customHeight="1">
      <c r="A24" s="237" t="s">
        <v>131</v>
      </c>
      <c r="B24" s="236" t="s">
        <v>60</v>
      </c>
      <c r="C24" s="237" t="s">
        <v>172</v>
      </c>
      <c r="D24" s="237"/>
      <c r="E24" s="237"/>
      <c r="F24" s="236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238" t="s">
        <v>18</v>
      </c>
      <c r="R24" s="2" t="s">
        <v>80</v>
      </c>
      <c r="S24" s="237" t="s">
        <v>60</v>
      </c>
      <c r="T24" s="237" t="s">
        <v>20</v>
      </c>
      <c r="U24" s="238"/>
      <c r="V24" s="2"/>
      <c r="W24" s="48"/>
      <c r="X24" s="48"/>
      <c r="Y24" s="48"/>
      <c r="Z24" s="48"/>
      <c r="AA24" s="48"/>
      <c r="AB24" s="48"/>
      <c r="AC24" s="2"/>
      <c r="AD24" s="2" t="s">
        <v>81</v>
      </c>
      <c r="AE24" s="238" t="s">
        <v>18</v>
      </c>
      <c r="AF24" s="238" t="s">
        <v>13</v>
      </c>
      <c r="AG24" s="238" t="s">
        <v>13</v>
      </c>
      <c r="AH24" s="2" t="s">
        <v>13</v>
      </c>
      <c r="AI24" s="238" t="s">
        <v>13</v>
      </c>
      <c r="AJ24" s="238" t="s">
        <v>13</v>
      </c>
      <c r="AK24" s="238" t="s">
        <v>13</v>
      </c>
      <c r="AL24" s="238" t="s">
        <v>13</v>
      </c>
      <c r="AM24" s="238" t="s">
        <v>13</v>
      </c>
      <c r="AN24" s="238" t="s">
        <v>13</v>
      </c>
      <c r="AO24" s="238" t="s">
        <v>13</v>
      </c>
      <c r="AP24" s="238" t="s">
        <v>13</v>
      </c>
      <c r="AQ24" s="238" t="s">
        <v>90</v>
      </c>
      <c r="AR24" s="238" t="s">
        <v>90</v>
      </c>
      <c r="AS24" s="238" t="s">
        <v>77</v>
      </c>
      <c r="AT24" s="235" t="s">
        <v>77</v>
      </c>
      <c r="AU24" s="235" t="s">
        <v>77</v>
      </c>
      <c r="AV24" s="235" t="s">
        <v>77</v>
      </c>
      <c r="AW24" s="235" t="s">
        <v>77</v>
      </c>
      <c r="AX24" s="235" t="s">
        <v>77</v>
      </c>
      <c r="AY24" s="235" t="s">
        <v>77</v>
      </c>
      <c r="AZ24" s="235" t="s">
        <v>77</v>
      </c>
      <c r="BA24" s="235" t="s">
        <v>77</v>
      </c>
    </row>
    <row r="25" spans="1:53" ht="9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s="3" customFormat="1" ht="15.75">
      <c r="A26" s="1194" t="s">
        <v>242</v>
      </c>
      <c r="B26" s="1194"/>
      <c r="C26" s="1194"/>
      <c r="D26" s="1194"/>
      <c r="E26" s="1194"/>
      <c r="F26" s="1194"/>
      <c r="G26" s="1194"/>
      <c r="H26" s="1194"/>
      <c r="I26" s="1194"/>
      <c r="J26" s="1195"/>
      <c r="K26" s="1195"/>
      <c r="L26" s="1195"/>
      <c r="M26" s="1195"/>
      <c r="N26" s="1195"/>
      <c r="O26" s="1195"/>
      <c r="P26" s="1195"/>
      <c r="Q26" s="1195"/>
      <c r="R26" s="1195"/>
      <c r="S26" s="1195"/>
      <c r="T26" s="1195"/>
      <c r="U26" s="1195"/>
      <c r="V26" s="1195"/>
      <c r="W26" s="1195"/>
      <c r="X26" s="1195"/>
      <c r="Y26" s="1195"/>
      <c r="Z26" s="1195"/>
      <c r="AA26" s="1195"/>
      <c r="AB26" s="1195"/>
      <c r="AC26" s="1195"/>
      <c r="AD26" s="1195"/>
      <c r="AE26" s="1195"/>
      <c r="AF26" s="1195"/>
      <c r="AG26" s="1195"/>
      <c r="AH26" s="1195"/>
      <c r="AI26" s="1195"/>
      <c r="AJ26" s="1195"/>
      <c r="AK26" s="1195"/>
      <c r="AL26" s="1195"/>
      <c r="AM26" s="1195"/>
      <c r="AN26" s="1195"/>
      <c r="AO26" s="1195"/>
      <c r="AP26" s="1195"/>
      <c r="AQ26" s="1195"/>
      <c r="AR26" s="1195"/>
      <c r="AS26" s="1195"/>
      <c r="AT26" s="1195"/>
      <c r="AU26" s="1195"/>
      <c r="AV26" s="1196"/>
      <c r="AW26" s="1196"/>
      <c r="AX26" s="1196"/>
      <c r="AY26" s="1196"/>
      <c r="AZ26" s="1196"/>
      <c r="BA26" s="1"/>
    </row>
    <row r="27" spans="10:53" ht="18.75" customHeight="1">
      <c r="J27" s="122"/>
      <c r="K27" s="122"/>
      <c r="L27" s="122"/>
      <c r="M27" s="122"/>
      <c r="N27" s="122"/>
      <c r="Q27" s="122"/>
      <c r="R27" s="122"/>
      <c r="S27" s="122"/>
      <c r="T27" s="122"/>
      <c r="U27" s="122"/>
      <c r="V27" s="122"/>
      <c r="W27" s="5"/>
      <c r="X27" s="5"/>
      <c r="Y27" s="122"/>
      <c r="Z27" s="122"/>
      <c r="AA27" s="122"/>
      <c r="AB27" s="122"/>
      <c r="AC27" s="122"/>
      <c r="AD27" s="122"/>
      <c r="AE27" s="5"/>
      <c r="AF27" s="5"/>
      <c r="AG27" s="122"/>
      <c r="AH27" s="122"/>
      <c r="AI27" s="122"/>
      <c r="AJ27" s="122"/>
      <c r="AK27" s="5"/>
      <c r="AL27" s="5"/>
      <c r="AM27" s="122"/>
      <c r="AN27" s="122"/>
      <c r="AO27" s="122"/>
      <c r="AP27" s="122"/>
      <c r="AQ27" s="116"/>
      <c r="AR27" s="5"/>
      <c r="AS27" s="124"/>
      <c r="AT27" s="125"/>
      <c r="AU27" s="125"/>
      <c r="AV27" s="125"/>
      <c r="AW27" s="125"/>
      <c r="AX27" s="5"/>
      <c r="AY27" s="123"/>
      <c r="AZ27" s="123"/>
      <c r="BA27" s="123"/>
    </row>
    <row r="28" spans="1:53" ht="18.75" customHeight="1">
      <c r="A28" s="128" t="s">
        <v>241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30"/>
      <c r="AX28" s="130"/>
      <c r="AY28" s="130"/>
      <c r="AZ28" s="130"/>
      <c r="BA28" s="5"/>
    </row>
    <row r="29" spans="1:53" ht="11.25" customHeight="1">
      <c r="A29" s="131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5"/>
    </row>
    <row r="30" spans="1:53" ht="18.75" customHeight="1">
      <c r="A30" s="1240" t="s">
        <v>12</v>
      </c>
      <c r="B30" s="1224"/>
      <c r="C30" s="1241" t="s">
        <v>14</v>
      </c>
      <c r="D30" s="1223"/>
      <c r="E30" s="1223"/>
      <c r="F30" s="1224"/>
      <c r="G30" s="1222" t="s">
        <v>313</v>
      </c>
      <c r="H30" s="1223"/>
      <c r="I30" s="1224"/>
      <c r="J30" s="1222" t="s">
        <v>17</v>
      </c>
      <c r="K30" s="1223"/>
      <c r="L30" s="1223"/>
      <c r="M30" s="1224"/>
      <c r="N30" s="1222" t="s">
        <v>122</v>
      </c>
      <c r="O30" s="1223"/>
      <c r="P30" s="1224"/>
      <c r="Q30" s="1222" t="s">
        <v>123</v>
      </c>
      <c r="R30" s="1282"/>
      <c r="S30" s="1283"/>
      <c r="T30" s="1222" t="s">
        <v>124</v>
      </c>
      <c r="U30" s="1223"/>
      <c r="V30" s="1224"/>
      <c r="W30" s="1222" t="s">
        <v>102</v>
      </c>
      <c r="X30" s="1223"/>
      <c r="Y30" s="1224"/>
      <c r="Z30" s="133"/>
      <c r="AA30" s="1266" t="s">
        <v>109</v>
      </c>
      <c r="AB30" s="1267"/>
      <c r="AC30" s="1267"/>
      <c r="AD30" s="1267"/>
      <c r="AE30" s="1267"/>
      <c r="AF30" s="1268"/>
      <c r="AG30" s="1269"/>
      <c r="AH30" s="1222" t="s">
        <v>110</v>
      </c>
      <c r="AI30" s="1268"/>
      <c r="AJ30" s="1268"/>
      <c r="AK30" s="1277"/>
      <c r="AL30" s="1277"/>
      <c r="AM30" s="1278"/>
      <c r="AN30" s="1290" t="s">
        <v>266</v>
      </c>
      <c r="AO30" s="1290"/>
      <c r="AP30" s="1290"/>
      <c r="AQ30" s="1290"/>
      <c r="AR30" s="1290"/>
      <c r="AS30" s="276"/>
      <c r="AT30" s="277"/>
      <c r="AU30" s="277"/>
      <c r="AV30" s="277"/>
      <c r="AW30" s="277"/>
      <c r="AX30" s="276"/>
      <c r="AY30" s="278"/>
      <c r="AZ30" s="278"/>
      <c r="BA30" s="278"/>
    </row>
    <row r="31" spans="1:53" ht="18.75" customHeight="1">
      <c r="A31" s="1225"/>
      <c r="B31" s="1227"/>
      <c r="C31" s="1225"/>
      <c r="D31" s="1226"/>
      <c r="E31" s="1226"/>
      <c r="F31" s="1227"/>
      <c r="G31" s="1225"/>
      <c r="H31" s="1226"/>
      <c r="I31" s="1227"/>
      <c r="J31" s="1225"/>
      <c r="K31" s="1226"/>
      <c r="L31" s="1226"/>
      <c r="M31" s="1227"/>
      <c r="N31" s="1225"/>
      <c r="O31" s="1226"/>
      <c r="P31" s="1227"/>
      <c r="Q31" s="1284"/>
      <c r="R31" s="1285"/>
      <c r="S31" s="1286"/>
      <c r="T31" s="1225"/>
      <c r="U31" s="1226"/>
      <c r="V31" s="1227"/>
      <c r="W31" s="1225"/>
      <c r="X31" s="1226"/>
      <c r="Y31" s="1227"/>
      <c r="Z31" s="133"/>
      <c r="AA31" s="1270"/>
      <c r="AB31" s="1271"/>
      <c r="AC31" s="1271"/>
      <c r="AD31" s="1271"/>
      <c r="AE31" s="1271"/>
      <c r="AF31" s="1272"/>
      <c r="AG31" s="1273"/>
      <c r="AH31" s="1279"/>
      <c r="AI31" s="1272"/>
      <c r="AJ31" s="1272"/>
      <c r="AK31" s="1280"/>
      <c r="AL31" s="1280"/>
      <c r="AM31" s="1281"/>
      <c r="AN31" s="1290"/>
      <c r="AO31" s="1290"/>
      <c r="AP31" s="1290"/>
      <c r="AQ31" s="1290"/>
      <c r="AR31" s="1290"/>
      <c r="AS31" s="277"/>
      <c r="AT31" s="277"/>
      <c r="AU31" s="277"/>
      <c r="AV31" s="277"/>
      <c r="AW31" s="277"/>
      <c r="AX31" s="278"/>
      <c r="AY31" s="278"/>
      <c r="AZ31" s="278"/>
      <c r="BA31" s="278"/>
    </row>
    <row r="32" spans="1:53" ht="26.25" customHeight="1">
      <c r="A32" s="1228"/>
      <c r="B32" s="1230"/>
      <c r="C32" s="1228"/>
      <c r="D32" s="1229"/>
      <c r="E32" s="1229"/>
      <c r="F32" s="1230"/>
      <c r="G32" s="1228"/>
      <c r="H32" s="1229"/>
      <c r="I32" s="1230"/>
      <c r="J32" s="1228"/>
      <c r="K32" s="1229"/>
      <c r="L32" s="1229"/>
      <c r="M32" s="1230"/>
      <c r="N32" s="1228"/>
      <c r="O32" s="1229"/>
      <c r="P32" s="1230"/>
      <c r="Q32" s="1287"/>
      <c r="R32" s="1288"/>
      <c r="S32" s="1289"/>
      <c r="T32" s="1228"/>
      <c r="U32" s="1229"/>
      <c r="V32" s="1230"/>
      <c r="W32" s="1228"/>
      <c r="X32" s="1229"/>
      <c r="Y32" s="1230"/>
      <c r="Z32" s="133"/>
      <c r="AA32" s="1274"/>
      <c r="AB32" s="1275"/>
      <c r="AC32" s="1275"/>
      <c r="AD32" s="1275"/>
      <c r="AE32" s="1275"/>
      <c r="AF32" s="1275"/>
      <c r="AG32" s="1276"/>
      <c r="AH32" s="1274"/>
      <c r="AI32" s="1275"/>
      <c r="AJ32" s="1275"/>
      <c r="AK32" s="1275"/>
      <c r="AL32" s="1275"/>
      <c r="AM32" s="1276"/>
      <c r="AN32" s="1290"/>
      <c r="AO32" s="1290"/>
      <c r="AP32" s="1290"/>
      <c r="AQ32" s="1290"/>
      <c r="AR32" s="1290"/>
      <c r="AS32" s="277"/>
      <c r="AT32" s="277"/>
      <c r="AU32" s="277"/>
      <c r="AV32" s="277"/>
      <c r="AW32" s="277"/>
      <c r="AX32" s="278"/>
      <c r="AY32" s="278"/>
      <c r="AZ32" s="278"/>
      <c r="BA32" s="278"/>
    </row>
    <row r="33" spans="1:53" ht="31.5" customHeight="1">
      <c r="A33" s="1235" t="s">
        <v>127</v>
      </c>
      <c r="B33" s="1236"/>
      <c r="C33" s="1237">
        <v>36</v>
      </c>
      <c r="D33" s="1238"/>
      <c r="E33" s="1238"/>
      <c r="F33" s="1239"/>
      <c r="G33" s="1183">
        <v>2</v>
      </c>
      <c r="H33" s="1200"/>
      <c r="I33" s="1201"/>
      <c r="J33" s="1183">
        <v>2</v>
      </c>
      <c r="K33" s="1200"/>
      <c r="L33" s="1200"/>
      <c r="M33" s="1201"/>
      <c r="N33" s="1183"/>
      <c r="O33" s="1200"/>
      <c r="P33" s="1201"/>
      <c r="Q33" s="1187"/>
      <c r="R33" s="1188"/>
      <c r="S33" s="1189"/>
      <c r="T33" s="1183">
        <v>12</v>
      </c>
      <c r="U33" s="1184"/>
      <c r="V33" s="1305"/>
      <c r="W33" s="1183">
        <f>C33+G33+J33+N33+Q33+T33</f>
        <v>52</v>
      </c>
      <c r="X33" s="1184"/>
      <c r="Y33" s="1185"/>
      <c r="Z33" s="133"/>
      <c r="AA33" s="1291" t="s">
        <v>22</v>
      </c>
      <c r="AB33" s="1292"/>
      <c r="AC33" s="1292"/>
      <c r="AD33" s="1292"/>
      <c r="AE33" s="1292"/>
      <c r="AF33" s="1293"/>
      <c r="AG33" s="1294"/>
      <c r="AH33" s="1298" t="s">
        <v>136</v>
      </c>
      <c r="AI33" s="1299"/>
      <c r="AJ33" s="1299"/>
      <c r="AK33" s="1300"/>
      <c r="AL33" s="1300"/>
      <c r="AM33" s="1301"/>
      <c r="AN33" s="1186" t="s">
        <v>255</v>
      </c>
      <c r="AO33" s="1186"/>
      <c r="AP33" s="1186"/>
      <c r="AQ33" s="1186"/>
      <c r="AR33" s="1186"/>
      <c r="AS33" s="280"/>
      <c r="AT33" s="280"/>
      <c r="AU33" s="280"/>
      <c r="AV33" s="280"/>
      <c r="AW33" s="280"/>
      <c r="AX33" s="281"/>
      <c r="AY33" s="279"/>
      <c r="AZ33" s="279"/>
      <c r="BA33" s="279"/>
    </row>
    <row r="34" spans="1:53" ht="18.75" customHeight="1">
      <c r="A34" s="1233" t="s">
        <v>128</v>
      </c>
      <c r="B34" s="1234"/>
      <c r="C34" s="1237">
        <v>36</v>
      </c>
      <c r="D34" s="1238"/>
      <c r="E34" s="1238"/>
      <c r="F34" s="1239"/>
      <c r="G34" s="1180">
        <v>2</v>
      </c>
      <c r="H34" s="1202"/>
      <c r="I34" s="1203"/>
      <c r="J34" s="1180">
        <v>2</v>
      </c>
      <c r="K34" s="1202"/>
      <c r="L34" s="1202"/>
      <c r="M34" s="1203"/>
      <c r="N34" s="1180"/>
      <c r="O34" s="1202"/>
      <c r="P34" s="1203"/>
      <c r="Q34" s="1187"/>
      <c r="R34" s="1188"/>
      <c r="S34" s="1189"/>
      <c r="T34" s="1180">
        <v>12</v>
      </c>
      <c r="U34" s="1181"/>
      <c r="V34" s="1182"/>
      <c r="W34" s="1183">
        <f>C34+G34+J34+N34+Q34+T34</f>
        <v>52</v>
      </c>
      <c r="X34" s="1184"/>
      <c r="Y34" s="1185"/>
      <c r="Z34" s="133"/>
      <c r="AA34" s="1295"/>
      <c r="AB34" s="1296"/>
      <c r="AC34" s="1296"/>
      <c r="AD34" s="1296"/>
      <c r="AE34" s="1296"/>
      <c r="AF34" s="1296"/>
      <c r="AG34" s="1297"/>
      <c r="AH34" s="1302"/>
      <c r="AI34" s="1303"/>
      <c r="AJ34" s="1303"/>
      <c r="AK34" s="1303"/>
      <c r="AL34" s="1303"/>
      <c r="AM34" s="1304"/>
      <c r="AN34" s="1186"/>
      <c r="AO34" s="1186"/>
      <c r="AP34" s="1186"/>
      <c r="AQ34" s="1186"/>
      <c r="AR34" s="1186"/>
      <c r="AS34" s="282"/>
      <c r="AT34" s="133"/>
      <c r="AU34" s="133"/>
      <c r="AV34" s="133"/>
      <c r="AW34" s="133"/>
      <c r="AX34" s="282"/>
      <c r="AY34" s="282"/>
      <c r="AZ34" s="282"/>
      <c r="BA34" s="283"/>
    </row>
    <row r="35" spans="1:53" ht="18.75" customHeight="1">
      <c r="A35" s="1233" t="s">
        <v>129</v>
      </c>
      <c r="B35" s="1234"/>
      <c r="C35" s="1237">
        <v>35</v>
      </c>
      <c r="D35" s="1238"/>
      <c r="E35" s="1238"/>
      <c r="F35" s="1239"/>
      <c r="G35" s="1180">
        <v>3</v>
      </c>
      <c r="H35" s="1202"/>
      <c r="I35" s="1203"/>
      <c r="J35" s="1180">
        <v>3</v>
      </c>
      <c r="K35" s="1202"/>
      <c r="L35" s="1202"/>
      <c r="M35" s="1203"/>
      <c r="N35" s="1180"/>
      <c r="O35" s="1202"/>
      <c r="P35" s="1203"/>
      <c r="Q35" s="1187"/>
      <c r="R35" s="1188"/>
      <c r="S35" s="1189"/>
      <c r="T35" s="1180">
        <v>11</v>
      </c>
      <c r="U35" s="1181"/>
      <c r="V35" s="1182"/>
      <c r="W35" s="1183">
        <f>C35+G35+J35+N35+Q35+T35</f>
        <v>52</v>
      </c>
      <c r="X35" s="1184"/>
      <c r="Y35" s="1185"/>
      <c r="Z35" s="133"/>
      <c r="AA35" s="126"/>
      <c r="AB35" s="126"/>
      <c r="AC35" s="126"/>
      <c r="AD35" s="126"/>
      <c r="AE35" s="126"/>
      <c r="AF35" s="126"/>
      <c r="AG35" s="126"/>
      <c r="AH35" s="139"/>
      <c r="AI35" s="139"/>
      <c r="AJ35" s="139"/>
      <c r="AK35" s="140"/>
      <c r="AL35" s="140"/>
      <c r="AM35" s="140"/>
      <c r="AN35" s="134"/>
      <c r="AO35" s="135"/>
      <c r="AP35" s="135"/>
      <c r="AQ35" s="135"/>
      <c r="AR35" s="135"/>
      <c r="AS35" s="135"/>
      <c r="AT35" s="135"/>
      <c r="AU35" s="135"/>
      <c r="AV35" s="135"/>
      <c r="AW35" s="135"/>
      <c r="AX35" s="136"/>
      <c r="AY35" s="136"/>
      <c r="AZ35" s="136"/>
      <c r="BA35" s="136"/>
    </row>
    <row r="36" spans="1:53" ht="18.75" customHeight="1">
      <c r="A36" s="1233" t="s">
        <v>130</v>
      </c>
      <c r="B36" s="1234"/>
      <c r="C36" s="1237">
        <v>35</v>
      </c>
      <c r="D36" s="1238"/>
      <c r="E36" s="1238"/>
      <c r="F36" s="1239"/>
      <c r="G36" s="1180">
        <v>3</v>
      </c>
      <c r="H36" s="1202"/>
      <c r="I36" s="1203"/>
      <c r="J36" s="1180">
        <v>3</v>
      </c>
      <c r="K36" s="1202"/>
      <c r="L36" s="1202"/>
      <c r="M36" s="1203"/>
      <c r="N36" s="1180"/>
      <c r="O36" s="1202"/>
      <c r="P36" s="1203"/>
      <c r="Q36" s="1242"/>
      <c r="R36" s="1188"/>
      <c r="S36" s="1189"/>
      <c r="T36" s="1245" t="s">
        <v>225</v>
      </c>
      <c r="U36" s="1181"/>
      <c r="V36" s="1182"/>
      <c r="W36" s="1183">
        <f>C36+G36+J36+N36+Q36+T36</f>
        <v>52</v>
      </c>
      <c r="X36" s="1184"/>
      <c r="Y36" s="1185"/>
      <c r="Z36" s="133"/>
      <c r="AA36" s="1262"/>
      <c r="AB36" s="1263"/>
      <c r="AC36" s="1263"/>
      <c r="AD36" s="1263"/>
      <c r="AE36" s="1263"/>
      <c r="AF36" s="1263"/>
      <c r="AG36" s="1263"/>
      <c r="AH36" s="1264"/>
      <c r="AI36" s="1265"/>
      <c r="AJ36" s="1265"/>
      <c r="AK36" s="1260"/>
      <c r="AL36" s="1243"/>
      <c r="AM36" s="1243"/>
      <c r="AN36" s="137"/>
      <c r="AO36" s="135"/>
      <c r="AP36" s="135"/>
      <c r="AQ36" s="135"/>
      <c r="AR36" s="135"/>
      <c r="AS36" s="135"/>
      <c r="AT36" s="135"/>
      <c r="AU36" s="135"/>
      <c r="AV36" s="135"/>
      <c r="AW36" s="135"/>
      <c r="AX36" s="126"/>
      <c r="AY36" s="126"/>
      <c r="AZ36" s="126"/>
      <c r="BA36" s="126"/>
    </row>
    <row r="37" spans="1:53" ht="18.75" customHeight="1">
      <c r="A37" s="1233" t="s">
        <v>131</v>
      </c>
      <c r="B37" s="1234"/>
      <c r="C37" s="1183">
        <v>23</v>
      </c>
      <c r="D37" s="1244"/>
      <c r="E37" s="1244"/>
      <c r="F37" s="1236"/>
      <c r="G37" s="1180">
        <v>3</v>
      </c>
      <c r="H37" s="1202"/>
      <c r="I37" s="1203"/>
      <c r="J37" s="1245" t="s">
        <v>314</v>
      </c>
      <c r="K37" s="1202"/>
      <c r="L37" s="1202"/>
      <c r="M37" s="1203"/>
      <c r="N37" s="1180">
        <v>11</v>
      </c>
      <c r="O37" s="1202"/>
      <c r="P37" s="1203"/>
      <c r="Q37" s="1242">
        <v>2</v>
      </c>
      <c r="R37" s="1188"/>
      <c r="S37" s="1189"/>
      <c r="T37" s="1180">
        <v>1</v>
      </c>
      <c r="U37" s="1181"/>
      <c r="V37" s="1182"/>
      <c r="W37" s="1183">
        <f>C37+G37+J37+N37+Q37+T37</f>
        <v>43</v>
      </c>
      <c r="X37" s="1184"/>
      <c r="Y37" s="1185"/>
      <c r="Z37" s="133"/>
      <c r="AA37" s="1191"/>
      <c r="AB37" s="1179"/>
      <c r="AC37" s="1179"/>
      <c r="AD37" s="1179"/>
      <c r="AE37" s="1179"/>
      <c r="AF37" s="1179"/>
      <c r="AG37" s="1179"/>
      <c r="AH37" s="1192"/>
      <c r="AI37" s="1192"/>
      <c r="AJ37" s="1192"/>
      <c r="AK37" s="1260"/>
      <c r="AL37" s="1261"/>
      <c r="AM37" s="1261"/>
      <c r="AN37" s="138"/>
      <c r="AO37" s="1178"/>
      <c r="AP37" s="1179"/>
      <c r="AQ37" s="1179"/>
      <c r="AR37" s="1179"/>
      <c r="AS37" s="1176"/>
      <c r="AT37" s="1243"/>
      <c r="AU37" s="1243"/>
      <c r="AV37" s="1243"/>
      <c r="AW37" s="1243"/>
      <c r="AX37" s="1176"/>
      <c r="AY37" s="1176"/>
      <c r="AZ37" s="1176"/>
      <c r="BA37" s="1177"/>
    </row>
    <row r="38" spans="1:53" ht="18.75" customHeight="1">
      <c r="A38" s="1246" t="s">
        <v>23</v>
      </c>
      <c r="B38" s="1247"/>
      <c r="C38" s="1248">
        <f>SUM(C33:F37)</f>
        <v>165</v>
      </c>
      <c r="D38" s="1249"/>
      <c r="E38" s="1249"/>
      <c r="F38" s="1250"/>
      <c r="G38" s="1251">
        <v>13</v>
      </c>
      <c r="H38" s="1252"/>
      <c r="I38" s="1253"/>
      <c r="J38" s="1254">
        <v>13</v>
      </c>
      <c r="K38" s="1255"/>
      <c r="L38" s="1255"/>
      <c r="M38" s="1256"/>
      <c r="N38" s="1254">
        <v>11</v>
      </c>
      <c r="O38" s="1257"/>
      <c r="P38" s="1247"/>
      <c r="Q38" s="1237">
        <v>2</v>
      </c>
      <c r="R38" s="1258"/>
      <c r="S38" s="1259"/>
      <c r="T38" s="1254">
        <v>47</v>
      </c>
      <c r="U38" s="1255"/>
      <c r="V38" s="1256"/>
      <c r="W38" s="1251">
        <f>C38+G38+N38+Q38+T38</f>
        <v>238</v>
      </c>
      <c r="X38" s="1252"/>
      <c r="Y38" s="1253"/>
      <c r="Z38" s="49"/>
      <c r="AA38" s="49"/>
      <c r="AB38" s="49"/>
      <c r="AC38" s="49"/>
      <c r="AD38" s="49"/>
      <c r="AE38" s="26"/>
      <c r="AF38" s="26"/>
      <c r="AG38" s="49"/>
      <c r="AH38" s="49"/>
      <c r="AI38" s="49"/>
      <c r="AJ38" s="49"/>
      <c r="AK38" s="26"/>
      <c r="AL38" s="26"/>
      <c r="AM38" s="49"/>
      <c r="AN38" s="49"/>
      <c r="AO38" s="49"/>
      <c r="AP38" s="49"/>
      <c r="AQ38" s="126"/>
      <c r="AR38" s="26"/>
      <c r="AS38" s="127"/>
      <c r="AT38" s="127"/>
      <c r="AU38" s="127"/>
      <c r="AV38" s="127"/>
      <c r="AW38" s="127"/>
      <c r="AX38" s="26"/>
      <c r="AY38" s="123"/>
      <c r="AZ38" s="123"/>
      <c r="BA38" s="123"/>
    </row>
    <row r="39" spans="9:53" ht="18.75">
      <c r="I39" s="3"/>
      <c r="J39" s="1198"/>
      <c r="K39" s="1198"/>
      <c r="L39" s="1198"/>
      <c r="M39" s="1198"/>
      <c r="N39" s="1198"/>
      <c r="O39" s="3"/>
      <c r="P39" s="3"/>
      <c r="Q39" s="1190"/>
      <c r="R39" s="1190"/>
      <c r="S39" s="1190"/>
      <c r="T39" s="1190"/>
      <c r="U39" s="1190"/>
      <c r="V39" s="1190"/>
      <c r="W39" s="26"/>
      <c r="X39" s="26"/>
      <c r="Y39" s="1190"/>
      <c r="Z39" s="1190"/>
      <c r="AA39" s="1190"/>
      <c r="AB39" s="1190"/>
      <c r="AC39" s="1190"/>
      <c r="AD39" s="1190"/>
      <c r="AE39" s="26"/>
      <c r="AF39" s="26"/>
      <c r="AG39" s="1190"/>
      <c r="AH39" s="1190"/>
      <c r="AI39" s="1190"/>
      <c r="AJ39" s="1190"/>
      <c r="AK39" s="26"/>
      <c r="AL39" s="26"/>
      <c r="AM39" s="1190"/>
      <c r="AN39" s="1190"/>
      <c r="AO39" s="1190"/>
      <c r="AP39" s="1190"/>
      <c r="AQ39" s="1199"/>
      <c r="AR39" s="26"/>
      <c r="AS39" s="1190"/>
      <c r="AT39" s="1190"/>
      <c r="AU39" s="1190"/>
      <c r="AV39" s="1190"/>
      <c r="AW39" s="1190"/>
      <c r="AX39" s="26"/>
      <c r="AY39" s="1190"/>
      <c r="AZ39" s="1190"/>
      <c r="BA39" s="1190"/>
    </row>
  </sheetData>
  <sheetProtection/>
  <mergeCells count="120">
    <mergeCell ref="AH36:AJ36"/>
    <mergeCell ref="AK36:AM36"/>
    <mergeCell ref="W36:Y36"/>
    <mergeCell ref="T36:V36"/>
    <mergeCell ref="T37:V37"/>
    <mergeCell ref="AA30:AG32"/>
    <mergeCell ref="AH30:AM32"/>
    <mergeCell ref="AA33:AG34"/>
    <mergeCell ref="AH33:AM34"/>
    <mergeCell ref="T30:V32"/>
    <mergeCell ref="A38:B38"/>
    <mergeCell ref="C38:F38"/>
    <mergeCell ref="G38:I38"/>
    <mergeCell ref="J38:M38"/>
    <mergeCell ref="N38:P38"/>
    <mergeCell ref="Q38:S38"/>
    <mergeCell ref="N37:P37"/>
    <mergeCell ref="Q37:S37"/>
    <mergeCell ref="N36:P36"/>
    <mergeCell ref="Q36:S36"/>
    <mergeCell ref="AS37:AW37"/>
    <mergeCell ref="A37:B37"/>
    <mergeCell ref="C37:F37"/>
    <mergeCell ref="G37:I37"/>
    <mergeCell ref="J37:M37"/>
    <mergeCell ref="W37:Y37"/>
    <mergeCell ref="N35:P35"/>
    <mergeCell ref="A36:B36"/>
    <mergeCell ref="C36:F36"/>
    <mergeCell ref="G36:I36"/>
    <mergeCell ref="J36:M36"/>
    <mergeCell ref="C34:F34"/>
    <mergeCell ref="G34:I34"/>
    <mergeCell ref="A35:B35"/>
    <mergeCell ref="C35:F35"/>
    <mergeCell ref="G35:I35"/>
    <mergeCell ref="J35:M35"/>
    <mergeCell ref="A34:B34"/>
    <mergeCell ref="A33:B33"/>
    <mergeCell ref="C33:F33"/>
    <mergeCell ref="A30:B32"/>
    <mergeCell ref="C30:F32"/>
    <mergeCell ref="G30:I32"/>
    <mergeCell ref="J30:M32"/>
    <mergeCell ref="G33:I33"/>
    <mergeCell ref="P1:AN1"/>
    <mergeCell ref="P4:AN4"/>
    <mergeCell ref="P8:AN8"/>
    <mergeCell ref="P5:AN5"/>
    <mergeCell ref="P3:AN3"/>
    <mergeCell ref="Q30:S32"/>
    <mergeCell ref="AN30:AR32"/>
    <mergeCell ref="Q33:S33"/>
    <mergeCell ref="W30:Y32"/>
    <mergeCell ref="N18:R18"/>
    <mergeCell ref="S18:W18"/>
    <mergeCell ref="AB18:AE18"/>
    <mergeCell ref="P2:AN2"/>
    <mergeCell ref="N30:P32"/>
    <mergeCell ref="N33:P33"/>
    <mergeCell ref="T33:V33"/>
    <mergeCell ref="AX18:BA18"/>
    <mergeCell ref="AJ18:AN18"/>
    <mergeCell ref="B18:E18"/>
    <mergeCell ref="AF18:AI18"/>
    <mergeCell ref="AO1:BA1"/>
    <mergeCell ref="AO2:BA2"/>
    <mergeCell ref="P6:AN6"/>
    <mergeCell ref="P7:AN7"/>
    <mergeCell ref="AO3:BA3"/>
    <mergeCell ref="J18:M18"/>
    <mergeCell ref="A1:O1"/>
    <mergeCell ref="A3:O3"/>
    <mergeCell ref="AO4:BA5"/>
    <mergeCell ref="A7:O7"/>
    <mergeCell ref="A4:O4"/>
    <mergeCell ref="A6:O6"/>
    <mergeCell ref="AO6:AZ6"/>
    <mergeCell ref="A2:O2"/>
    <mergeCell ref="AO7:BA8"/>
    <mergeCell ref="J33:M33"/>
    <mergeCell ref="W35:Y35"/>
    <mergeCell ref="J34:M34"/>
    <mergeCell ref="Q34:S34"/>
    <mergeCell ref="N34:P34"/>
    <mergeCell ref="A16:BA16"/>
    <mergeCell ref="A18:A19"/>
    <mergeCell ref="AS18:AW18"/>
    <mergeCell ref="F18:I18"/>
    <mergeCell ref="AO18:AR18"/>
    <mergeCell ref="P9:AN9"/>
    <mergeCell ref="P14:AN14"/>
    <mergeCell ref="P15:AN15"/>
    <mergeCell ref="A26:AZ26"/>
    <mergeCell ref="X18:AA18"/>
    <mergeCell ref="J39:N39"/>
    <mergeCell ref="Y39:AD39"/>
    <mergeCell ref="AG39:AJ39"/>
    <mergeCell ref="AM39:AQ39"/>
    <mergeCell ref="Q39:V39"/>
    <mergeCell ref="W34:Y34"/>
    <mergeCell ref="Q35:S35"/>
    <mergeCell ref="AY39:BA39"/>
    <mergeCell ref="AS39:AW39"/>
    <mergeCell ref="AA37:AG37"/>
    <mergeCell ref="AH37:AJ37"/>
    <mergeCell ref="W38:Y38"/>
    <mergeCell ref="T38:V38"/>
    <mergeCell ref="AK37:AM37"/>
    <mergeCell ref="AA36:AG36"/>
    <mergeCell ref="P10:AN10"/>
    <mergeCell ref="P11:AN11"/>
    <mergeCell ref="P12:AN12"/>
    <mergeCell ref="P13:AN13"/>
    <mergeCell ref="AX37:BA37"/>
    <mergeCell ref="AO37:AR37"/>
    <mergeCell ref="T34:V34"/>
    <mergeCell ref="W33:Y33"/>
    <mergeCell ref="AN33:AR34"/>
    <mergeCell ref="T35:V35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5"/>
  <sheetViews>
    <sheetView view="pageBreakPreview" zoomScaleNormal="75" zoomScaleSheetLayoutView="100" zoomScalePageLayoutView="0" workbookViewId="0" topLeftCell="A10">
      <selection activeCell="C4" sqref="C4:C9"/>
    </sheetView>
  </sheetViews>
  <sheetFormatPr defaultColWidth="9.00390625" defaultRowHeight="12.75"/>
  <cols>
    <col min="1" max="1" width="9.125" style="7" customWidth="1"/>
    <col min="2" max="2" width="13.125" style="7" bestFit="1" customWidth="1"/>
    <col min="3" max="3" width="15.625" style="7" bestFit="1" customWidth="1"/>
    <col min="4" max="4" width="16.25390625" style="7" customWidth="1"/>
    <col min="5" max="5" width="15.625" style="7" customWidth="1"/>
    <col min="6" max="6" width="12.625" style="7" customWidth="1"/>
    <col min="7" max="7" width="14.125" style="7" customWidth="1"/>
    <col min="8" max="8" width="13.75390625" style="7" customWidth="1"/>
    <col min="9" max="9" width="12.75390625" style="7" customWidth="1"/>
    <col min="10" max="10" width="12.875" style="7" customWidth="1"/>
    <col min="11" max="11" width="0.12890625" style="7" customWidth="1"/>
    <col min="12" max="12" width="0.2421875" style="7" hidden="1" customWidth="1"/>
    <col min="13" max="13" width="11.00390625" style="7" hidden="1" customWidth="1"/>
    <col min="14" max="16384" width="9.125" style="7" customWidth="1"/>
  </cols>
  <sheetData>
    <row r="2" spans="1:12" s="5" customFormat="1" ht="18.75">
      <c r="A2" s="26"/>
      <c r="B2" s="1306" t="s">
        <v>101</v>
      </c>
      <c r="C2" s="1306"/>
      <c r="D2" s="1306"/>
      <c r="E2" s="1306"/>
      <c r="F2" s="1306"/>
      <c r="G2" s="1306"/>
      <c r="H2" s="1306"/>
      <c r="I2" s="1306"/>
      <c r="J2" s="1306"/>
      <c r="K2" s="1306"/>
      <c r="L2" s="1306"/>
    </row>
    <row r="3" spans="2:10" s="5" customFormat="1" ht="75">
      <c r="B3" s="8" t="s">
        <v>12</v>
      </c>
      <c r="C3" s="8" t="s">
        <v>14</v>
      </c>
      <c r="D3" s="8" t="s">
        <v>61</v>
      </c>
      <c r="E3" s="8" t="s">
        <v>17</v>
      </c>
      <c r="F3" s="8" t="s">
        <v>19</v>
      </c>
      <c r="G3" s="8" t="s">
        <v>103</v>
      </c>
      <c r="H3" s="8" t="s">
        <v>21</v>
      </c>
      <c r="I3" s="8" t="s">
        <v>15</v>
      </c>
      <c r="J3" s="9" t="s">
        <v>102</v>
      </c>
    </row>
    <row r="4" spans="2:10" s="5" customFormat="1" ht="18.75">
      <c r="B4" s="8">
        <v>1</v>
      </c>
      <c r="C4" s="8">
        <v>37</v>
      </c>
      <c r="D4" s="8">
        <v>2</v>
      </c>
      <c r="E4" s="8">
        <v>2</v>
      </c>
      <c r="F4" s="9"/>
      <c r="G4" s="9"/>
      <c r="H4" s="8"/>
      <c r="I4" s="8">
        <v>8</v>
      </c>
      <c r="J4" s="9">
        <v>49</v>
      </c>
    </row>
    <row r="5" spans="2:10" s="5" customFormat="1" ht="18.75">
      <c r="B5" s="8">
        <v>2</v>
      </c>
      <c r="C5" s="8">
        <v>37</v>
      </c>
      <c r="D5" s="8">
        <v>2</v>
      </c>
      <c r="E5" s="8">
        <v>2</v>
      </c>
      <c r="F5" s="9"/>
      <c r="G5" s="9"/>
      <c r="H5" s="8"/>
      <c r="I5" s="8">
        <v>11</v>
      </c>
      <c r="J5" s="9">
        <v>52</v>
      </c>
    </row>
    <row r="6" spans="2:10" s="5" customFormat="1" ht="18.75">
      <c r="B6" s="6">
        <v>3</v>
      </c>
      <c r="C6" s="56">
        <v>36.5</v>
      </c>
      <c r="D6" s="27">
        <v>3</v>
      </c>
      <c r="E6" s="27">
        <v>3</v>
      </c>
      <c r="F6" s="27"/>
      <c r="G6" s="27"/>
      <c r="H6" s="27"/>
      <c r="I6" s="56">
        <v>9.5</v>
      </c>
      <c r="J6" s="27">
        <v>52</v>
      </c>
    </row>
    <row r="7" spans="2:10" s="5" customFormat="1" ht="18.75">
      <c r="B7" s="6">
        <v>4</v>
      </c>
      <c r="C7" s="56">
        <v>36.5</v>
      </c>
      <c r="D7" s="27">
        <v>3</v>
      </c>
      <c r="E7" s="27">
        <v>3</v>
      </c>
      <c r="F7" s="27"/>
      <c r="G7" s="27"/>
      <c r="H7" s="27"/>
      <c r="I7" s="56">
        <v>9.5</v>
      </c>
      <c r="J7" s="27">
        <v>52</v>
      </c>
    </row>
    <row r="8" spans="2:10" s="5" customFormat="1" ht="18.75">
      <c r="B8" s="6">
        <v>5</v>
      </c>
      <c r="C8" s="56">
        <v>23.5</v>
      </c>
      <c r="D8" s="27">
        <v>3</v>
      </c>
      <c r="E8" s="27">
        <v>3</v>
      </c>
      <c r="F8" s="27">
        <v>3</v>
      </c>
      <c r="G8" s="27">
        <v>9</v>
      </c>
      <c r="H8" s="27">
        <v>2</v>
      </c>
      <c r="I8" s="56">
        <v>3.5</v>
      </c>
      <c r="J8" s="27">
        <v>47</v>
      </c>
    </row>
    <row r="9" spans="2:10" s="5" customFormat="1" ht="18.75">
      <c r="B9" s="6" t="s">
        <v>23</v>
      </c>
      <c r="C9" s="56">
        <f>SUM(C4:C8)</f>
        <v>170.5</v>
      </c>
      <c r="D9" s="27">
        <f>SUM(D4:D8)</f>
        <v>13</v>
      </c>
      <c r="E9" s="27">
        <v>13</v>
      </c>
      <c r="F9" s="27">
        <v>3</v>
      </c>
      <c r="G9" s="27">
        <f>SUM(G4:G8)</f>
        <v>9</v>
      </c>
      <c r="H9" s="27">
        <f>SUM(H4:H8)</f>
        <v>2</v>
      </c>
      <c r="I9" s="56">
        <f>SUM(I4:I8)</f>
        <v>41.5</v>
      </c>
      <c r="J9" s="27">
        <f>SUM(J4:J8)</f>
        <v>252</v>
      </c>
    </row>
    <row r="10" spans="2:12" s="5" customFormat="1" ht="18.75"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2" s="5" customFormat="1" ht="18.75">
      <c r="B11" s="10"/>
      <c r="C11" s="1306" t="s">
        <v>104</v>
      </c>
      <c r="D11" s="1311"/>
      <c r="E11" s="11"/>
      <c r="F11" s="11"/>
      <c r="G11" s="1306" t="s">
        <v>105</v>
      </c>
      <c r="H11" s="1311"/>
      <c r="I11" s="1311"/>
      <c r="J11" s="1311"/>
      <c r="K11" s="11"/>
      <c r="L11" s="11"/>
    </row>
    <row r="12" spans="2:12" s="5" customFormat="1" ht="111" customHeight="1">
      <c r="B12" s="1307" t="s">
        <v>106</v>
      </c>
      <c r="C12" s="1308"/>
      <c r="D12" s="120" t="s">
        <v>69</v>
      </c>
      <c r="E12" s="120" t="s">
        <v>108</v>
      </c>
      <c r="F12" s="119"/>
      <c r="G12" s="1312" t="s">
        <v>109</v>
      </c>
      <c r="H12" s="1259"/>
      <c r="I12" s="118" t="s">
        <v>110</v>
      </c>
      <c r="J12" s="120" t="s">
        <v>69</v>
      </c>
      <c r="K12" s="11"/>
      <c r="L12" s="11"/>
    </row>
    <row r="13" spans="2:12" s="5" customFormat="1" ht="32.25">
      <c r="B13" s="1309" t="s">
        <v>107</v>
      </c>
      <c r="C13" s="1310"/>
      <c r="D13" s="2">
        <v>15</v>
      </c>
      <c r="E13" s="2">
        <v>3</v>
      </c>
      <c r="F13" s="11"/>
      <c r="G13" s="1313" t="s">
        <v>112</v>
      </c>
      <c r="H13" s="1314"/>
      <c r="I13" s="121" t="s">
        <v>111</v>
      </c>
      <c r="J13" s="2">
        <v>15</v>
      </c>
      <c r="K13" s="11"/>
      <c r="L13" s="11"/>
    </row>
    <row r="14" spans="2:12" s="5" customFormat="1" ht="18.75"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2" s="5" customFormat="1" ht="18.75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3" ht="33" customHeight="1">
      <c r="A16" s="49"/>
      <c r="B16" s="31"/>
      <c r="C16" s="31"/>
      <c r="D16" s="31"/>
      <c r="E16" s="31"/>
      <c r="F16" s="28"/>
      <c r="G16" s="28"/>
      <c r="H16" s="23"/>
      <c r="I16" s="31"/>
      <c r="J16" s="31"/>
      <c r="K16" s="31"/>
      <c r="L16" s="28"/>
      <c r="M16" s="9"/>
    </row>
    <row r="17" spans="1:13" s="5" customFormat="1" ht="37.5" customHeight="1">
      <c r="A17" s="31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8"/>
    </row>
    <row r="18" spans="1:13" s="5" customFormat="1" ht="18.75">
      <c r="A18" s="26"/>
      <c r="B18" s="32"/>
      <c r="C18" s="32"/>
      <c r="D18" s="32"/>
      <c r="E18" s="32"/>
      <c r="F18" s="32"/>
      <c r="G18" s="32"/>
      <c r="H18" s="32"/>
      <c r="I18" s="10"/>
      <c r="J18" s="10"/>
      <c r="K18" s="26"/>
      <c r="L18" s="26"/>
      <c r="M18" s="26"/>
    </row>
    <row r="19" spans="1:13" s="5" customFormat="1" ht="18.75">
      <c r="A19" s="32"/>
      <c r="B19" s="32"/>
      <c r="C19" s="32"/>
      <c r="D19" s="32"/>
      <c r="E19" s="32"/>
      <c r="F19" s="32"/>
      <c r="G19" s="32"/>
      <c r="H19" s="32"/>
      <c r="I19" s="10"/>
      <c r="J19" s="10"/>
      <c r="K19" s="26"/>
      <c r="L19" s="26"/>
      <c r="M19" s="26"/>
    </row>
    <row r="20" spans="1:13" s="5" customFormat="1" ht="18.75">
      <c r="A20" s="32"/>
      <c r="B20" s="32"/>
      <c r="C20" s="32"/>
      <c r="D20" s="32"/>
      <c r="E20" s="32"/>
      <c r="F20" s="32"/>
      <c r="G20" s="32"/>
      <c r="H20" s="32"/>
      <c r="I20" s="29"/>
      <c r="J20" s="10"/>
      <c r="K20" s="26"/>
      <c r="L20" s="26"/>
      <c r="M20" s="26"/>
    </row>
    <row r="21" spans="1:13" s="5" customFormat="1" ht="18.75">
      <c r="A21" s="32"/>
      <c r="B21" s="32"/>
      <c r="C21" s="32"/>
      <c r="D21" s="32"/>
      <c r="E21" s="32"/>
      <c r="F21" s="32"/>
      <c r="G21" s="32"/>
      <c r="H21" s="32"/>
      <c r="I21" s="29"/>
      <c r="J21" s="10"/>
      <c r="K21" s="26"/>
      <c r="L21" s="26"/>
      <c r="M21" s="26"/>
    </row>
    <row r="22" spans="1:13" s="5" customFormat="1" ht="18.75">
      <c r="A22" s="32"/>
      <c r="B22" s="32"/>
      <c r="C22" s="32"/>
      <c r="D22" s="32"/>
      <c r="E22" s="32"/>
      <c r="F22" s="32"/>
      <c r="G22" s="32"/>
      <c r="H22" s="32"/>
      <c r="I22" s="29"/>
      <c r="J22" s="10"/>
      <c r="K22" s="26"/>
      <c r="L22" s="26"/>
      <c r="M22" s="26"/>
    </row>
    <row r="23" spans="1:13" s="5" customFormat="1" ht="18.7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26"/>
    </row>
    <row r="24" spans="1:13" ht="18.75">
      <c r="A24" s="30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0"/>
      <c r="M24" s="30"/>
    </row>
    <row r="25" spans="1:13" ht="18.75">
      <c r="A25" s="33"/>
      <c r="M25" s="30"/>
    </row>
  </sheetData>
  <sheetProtection/>
  <mergeCells count="7">
    <mergeCell ref="B2:L2"/>
    <mergeCell ref="B12:C12"/>
    <mergeCell ref="B13:C13"/>
    <mergeCell ref="C11:D11"/>
    <mergeCell ref="G11:J11"/>
    <mergeCell ref="G12:H12"/>
    <mergeCell ref="G13:H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1"/>
  <sheetViews>
    <sheetView tabSelected="1" view="pageBreakPreview" zoomScale="75" zoomScaleNormal="50" zoomScaleSheetLayoutView="75" zoomScalePageLayoutView="0" workbookViewId="0" topLeftCell="A1">
      <pane ySplit="8" topLeftCell="A9" activePane="bottomLeft" state="frozen"/>
      <selection pane="topLeft" activeCell="A1" sqref="A1"/>
      <selection pane="bottomLeft" activeCell="B2" sqref="B2:B7"/>
    </sheetView>
  </sheetViews>
  <sheetFormatPr defaultColWidth="9.00390625" defaultRowHeight="12.75"/>
  <cols>
    <col min="1" max="1" width="11.00390625" style="1163" customWidth="1"/>
    <col min="2" max="2" width="41.875" style="1169" customWidth="1"/>
    <col min="3" max="3" width="4.125" style="1168" customWidth="1"/>
    <col min="4" max="4" width="7.375" style="1170" customWidth="1"/>
    <col min="5" max="5" width="6.00390625" style="1170" customWidth="1"/>
    <col min="6" max="6" width="4.75390625" style="1168" customWidth="1"/>
    <col min="7" max="7" width="7.125" style="1168" customWidth="1"/>
    <col min="8" max="8" width="11.00390625" style="1169" customWidth="1"/>
    <col min="9" max="9" width="8.125" style="1169" customWidth="1"/>
    <col min="10" max="10" width="7.25390625" style="1169" customWidth="1"/>
    <col min="11" max="11" width="7.625" style="1169" customWidth="1"/>
    <col min="12" max="12" width="8.25390625" style="1171" customWidth="1"/>
    <col min="13" max="13" width="9.875" style="1169" customWidth="1"/>
    <col min="14" max="14" width="8.125" style="1169" customWidth="1"/>
    <col min="15" max="15" width="5.875" style="1169" customWidth="1"/>
    <col min="16" max="16" width="3.00390625" style="1169" customWidth="1"/>
    <col min="17" max="17" width="8.375" style="1169" customWidth="1"/>
    <col min="18" max="18" width="5.625" style="1169" customWidth="1"/>
    <col min="19" max="19" width="3.25390625" style="1169" customWidth="1"/>
    <col min="20" max="20" width="8.125" style="1169" customWidth="1"/>
    <col min="21" max="21" width="5.125" style="1169" customWidth="1"/>
    <col min="22" max="22" width="4.375" style="1172" customWidth="1"/>
    <col min="23" max="23" width="9.25390625" style="1172" customWidth="1"/>
    <col min="24" max="24" width="5.875" style="1172" customWidth="1"/>
    <col min="25" max="25" width="4.125" style="1169" customWidth="1"/>
    <col min="26" max="26" width="7.25390625" style="1169" customWidth="1"/>
    <col min="27" max="27" width="6.625" style="1169" customWidth="1"/>
    <col min="28" max="28" width="5.625" style="1169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31" s="38" customFormat="1" ht="16.5" thickBot="1">
      <c r="A1" s="1468" t="s">
        <v>321</v>
      </c>
      <c r="B1" s="1469"/>
      <c r="C1" s="1469"/>
      <c r="D1" s="1469"/>
      <c r="E1" s="1469"/>
      <c r="F1" s="1469"/>
      <c r="G1" s="1469"/>
      <c r="H1" s="1469"/>
      <c r="I1" s="1469"/>
      <c r="J1" s="1469"/>
      <c r="K1" s="1469"/>
      <c r="L1" s="1469"/>
      <c r="M1" s="1469"/>
      <c r="N1" s="1469"/>
      <c r="O1" s="1469"/>
      <c r="P1" s="1469"/>
      <c r="Q1" s="1469"/>
      <c r="R1" s="1469"/>
      <c r="S1" s="1469"/>
      <c r="T1" s="1469"/>
      <c r="U1" s="1469"/>
      <c r="V1" s="1469"/>
      <c r="W1" s="1469"/>
      <c r="X1" s="1469"/>
      <c r="Y1" s="1470"/>
      <c r="Z1" s="1470"/>
      <c r="AA1" s="1470"/>
      <c r="AB1" s="1471"/>
      <c r="AC1" s="591"/>
      <c r="AD1" s="591"/>
      <c r="AE1" s="592"/>
    </row>
    <row r="2" spans="1:31" s="38" customFormat="1" ht="18.75" customHeight="1">
      <c r="A2" s="1510" t="s">
        <v>24</v>
      </c>
      <c r="B2" s="1499" t="s">
        <v>126</v>
      </c>
      <c r="C2" s="1487" t="s">
        <v>265</v>
      </c>
      <c r="D2" s="1488"/>
      <c r="E2" s="1489"/>
      <c r="F2" s="1490"/>
      <c r="G2" s="1477" t="s">
        <v>125</v>
      </c>
      <c r="H2" s="1482" t="s">
        <v>113</v>
      </c>
      <c r="I2" s="1483"/>
      <c r="J2" s="1483"/>
      <c r="K2" s="1483"/>
      <c r="L2" s="1483"/>
      <c r="M2" s="1484"/>
      <c r="N2" s="1453" t="s">
        <v>264</v>
      </c>
      <c r="O2" s="1454"/>
      <c r="P2" s="1454"/>
      <c r="Q2" s="1454"/>
      <c r="R2" s="1454"/>
      <c r="S2" s="1454"/>
      <c r="T2" s="1454"/>
      <c r="U2" s="1454"/>
      <c r="V2" s="1454"/>
      <c r="W2" s="1454"/>
      <c r="X2" s="1454"/>
      <c r="Y2" s="1454"/>
      <c r="Z2" s="1454"/>
      <c r="AA2" s="1454"/>
      <c r="AB2" s="1454"/>
      <c r="AC2" s="1454"/>
      <c r="AD2" s="1454"/>
      <c r="AE2" s="1455"/>
    </row>
    <row r="3" spans="1:32" s="38" customFormat="1" ht="24.75" customHeight="1" thickBot="1">
      <c r="A3" s="1511"/>
      <c r="B3" s="1500"/>
      <c r="C3" s="1491"/>
      <c r="D3" s="1492"/>
      <c r="E3" s="1493"/>
      <c r="F3" s="1494"/>
      <c r="G3" s="1478"/>
      <c r="H3" s="1459" t="s">
        <v>117</v>
      </c>
      <c r="I3" s="1411" t="s">
        <v>118</v>
      </c>
      <c r="J3" s="1411"/>
      <c r="K3" s="1411"/>
      <c r="L3" s="1411"/>
      <c r="M3" s="1485" t="s">
        <v>114</v>
      </c>
      <c r="N3" s="1456"/>
      <c r="O3" s="1457"/>
      <c r="P3" s="1457"/>
      <c r="Q3" s="1457"/>
      <c r="R3" s="1457"/>
      <c r="S3" s="1457"/>
      <c r="T3" s="1457"/>
      <c r="U3" s="1457"/>
      <c r="V3" s="1457"/>
      <c r="W3" s="1457"/>
      <c r="X3" s="1457"/>
      <c r="Y3" s="1457"/>
      <c r="Z3" s="1457"/>
      <c r="AA3" s="1457"/>
      <c r="AB3" s="1457"/>
      <c r="AC3" s="1457"/>
      <c r="AD3" s="1457"/>
      <c r="AE3" s="1458"/>
      <c r="AF3" s="38">
        <v>1</v>
      </c>
    </row>
    <row r="4" spans="1:32" s="38" customFormat="1" ht="18" customHeight="1" thickBot="1">
      <c r="A4" s="1511"/>
      <c r="B4" s="1500"/>
      <c r="C4" s="1475" t="s">
        <v>25</v>
      </c>
      <c r="D4" s="1424" t="s">
        <v>26</v>
      </c>
      <c r="E4" s="1506" t="s">
        <v>119</v>
      </c>
      <c r="F4" s="1507"/>
      <c r="G4" s="1478"/>
      <c r="H4" s="1459"/>
      <c r="I4" s="1424" t="s">
        <v>115</v>
      </c>
      <c r="J4" s="1479" t="s">
        <v>116</v>
      </c>
      <c r="K4" s="1480"/>
      <c r="L4" s="1481"/>
      <c r="M4" s="1485"/>
      <c r="N4" s="1465" t="s">
        <v>27</v>
      </c>
      <c r="O4" s="1466"/>
      <c r="P4" s="1467"/>
      <c r="Q4" s="1465" t="s">
        <v>28</v>
      </c>
      <c r="R4" s="1466"/>
      <c r="S4" s="1467"/>
      <c r="T4" s="1465" t="s">
        <v>29</v>
      </c>
      <c r="U4" s="1466"/>
      <c r="V4" s="1467"/>
      <c r="W4" s="1465" t="s">
        <v>30</v>
      </c>
      <c r="X4" s="1466"/>
      <c r="Y4" s="1467"/>
      <c r="Z4" s="1465" t="s">
        <v>31</v>
      </c>
      <c r="AA4" s="1466"/>
      <c r="AB4" s="1467"/>
      <c r="AC4" s="593"/>
      <c r="AD4" s="496"/>
      <c r="AE4" s="594"/>
      <c r="AF4" s="38">
        <v>2</v>
      </c>
    </row>
    <row r="5" spans="1:32" s="38" customFormat="1" ht="19.5" thickBot="1">
      <c r="A5" s="1511"/>
      <c r="B5" s="1500"/>
      <c r="C5" s="1475"/>
      <c r="D5" s="1424"/>
      <c r="E5" s="1421" t="s">
        <v>120</v>
      </c>
      <c r="F5" s="1472" t="s">
        <v>121</v>
      </c>
      <c r="G5" s="1478"/>
      <c r="H5" s="1459"/>
      <c r="I5" s="1424"/>
      <c r="J5" s="1421" t="s">
        <v>65</v>
      </c>
      <c r="K5" s="1431" t="s">
        <v>66</v>
      </c>
      <c r="L5" s="1463" t="s">
        <v>67</v>
      </c>
      <c r="M5" s="1485"/>
      <c r="N5" s="1502" t="s">
        <v>267</v>
      </c>
      <c r="O5" s="1503"/>
      <c r="P5" s="1504"/>
      <c r="Q5" s="1504"/>
      <c r="R5" s="1504"/>
      <c r="S5" s="1504"/>
      <c r="T5" s="1504"/>
      <c r="U5" s="1504"/>
      <c r="V5" s="1504"/>
      <c r="W5" s="1504"/>
      <c r="X5" s="1504"/>
      <c r="Y5" s="1504"/>
      <c r="Z5" s="1504"/>
      <c r="AA5" s="1504"/>
      <c r="AB5" s="1505"/>
      <c r="AE5" s="254"/>
      <c r="AF5" s="38">
        <v>3</v>
      </c>
    </row>
    <row r="6" spans="1:32" s="38" customFormat="1" ht="16.5" thickBot="1">
      <c r="A6" s="1511"/>
      <c r="B6" s="1500"/>
      <c r="C6" s="1475"/>
      <c r="D6" s="1424"/>
      <c r="E6" s="1422"/>
      <c r="F6" s="1473"/>
      <c r="G6" s="1478"/>
      <c r="H6" s="1459"/>
      <c r="I6" s="1424"/>
      <c r="J6" s="1422"/>
      <c r="K6" s="1422"/>
      <c r="L6" s="1422"/>
      <c r="M6" s="1485"/>
      <c r="N6" s="749">
        <v>1</v>
      </c>
      <c r="O6" s="1427">
        <v>2</v>
      </c>
      <c r="P6" s="1428"/>
      <c r="Q6" s="749">
        <v>3</v>
      </c>
      <c r="R6" s="1427">
        <v>4</v>
      </c>
      <c r="S6" s="1428"/>
      <c r="T6" s="749">
        <v>5</v>
      </c>
      <c r="U6" s="1427">
        <v>6</v>
      </c>
      <c r="V6" s="1428"/>
      <c r="W6" s="750">
        <v>7</v>
      </c>
      <c r="X6" s="1461">
        <v>8</v>
      </c>
      <c r="Y6" s="1462"/>
      <c r="Z6" s="750">
        <v>9</v>
      </c>
      <c r="AA6" s="751" t="s">
        <v>254</v>
      </c>
      <c r="AB6" s="752" t="s">
        <v>255</v>
      </c>
      <c r="AE6" s="254"/>
      <c r="AF6" s="38">
        <v>4</v>
      </c>
    </row>
    <row r="7" spans="1:32" s="38" customFormat="1" ht="42" customHeight="1" thickBot="1">
      <c r="A7" s="1512"/>
      <c r="B7" s="1501"/>
      <c r="C7" s="1476"/>
      <c r="D7" s="1425"/>
      <c r="E7" s="1423"/>
      <c r="F7" s="1474"/>
      <c r="G7" s="1478"/>
      <c r="H7" s="1460"/>
      <c r="I7" s="1425"/>
      <c r="J7" s="1423"/>
      <c r="K7" s="1423"/>
      <c r="L7" s="1423"/>
      <c r="M7" s="1486"/>
      <c r="N7" s="753"/>
      <c r="O7" s="1429"/>
      <c r="P7" s="1430"/>
      <c r="Q7" s="753"/>
      <c r="R7" s="1429"/>
      <c r="S7" s="1430"/>
      <c r="T7" s="753"/>
      <c r="U7" s="1429"/>
      <c r="V7" s="1430"/>
      <c r="W7" s="753"/>
      <c r="X7" s="1429"/>
      <c r="Y7" s="1430"/>
      <c r="Z7" s="753"/>
      <c r="AA7" s="754"/>
      <c r="AB7" s="755"/>
      <c r="AE7" s="254"/>
      <c r="AF7" s="38">
        <v>5</v>
      </c>
    </row>
    <row r="8" spans="1:31" s="38" customFormat="1" ht="16.5" thickBot="1">
      <c r="A8" s="756">
        <v>1</v>
      </c>
      <c r="B8" s="757">
        <v>2</v>
      </c>
      <c r="C8" s="758">
        <v>3</v>
      </c>
      <c r="D8" s="759">
        <v>4</v>
      </c>
      <c r="E8" s="759">
        <v>5</v>
      </c>
      <c r="F8" s="760">
        <v>6</v>
      </c>
      <c r="G8" s="761">
        <v>7</v>
      </c>
      <c r="H8" s="762">
        <v>8</v>
      </c>
      <c r="I8" s="759">
        <v>9</v>
      </c>
      <c r="J8" s="759">
        <v>10</v>
      </c>
      <c r="K8" s="759">
        <v>11</v>
      </c>
      <c r="L8" s="763">
        <v>12</v>
      </c>
      <c r="M8" s="760">
        <v>13</v>
      </c>
      <c r="N8" s="758">
        <v>14</v>
      </c>
      <c r="O8" s="1323">
        <v>15</v>
      </c>
      <c r="P8" s="1324"/>
      <c r="Q8" s="758">
        <v>16</v>
      </c>
      <c r="R8" s="1323">
        <v>17</v>
      </c>
      <c r="S8" s="1324"/>
      <c r="T8" s="758">
        <v>18</v>
      </c>
      <c r="U8" s="1323">
        <v>19</v>
      </c>
      <c r="V8" s="1324"/>
      <c r="W8" s="758">
        <v>20</v>
      </c>
      <c r="X8" s="1323">
        <v>21</v>
      </c>
      <c r="Y8" s="1324"/>
      <c r="Z8" s="758">
        <v>22</v>
      </c>
      <c r="AA8" s="759">
        <v>23</v>
      </c>
      <c r="AB8" s="760">
        <v>24</v>
      </c>
      <c r="AC8" s="589"/>
      <c r="AD8" s="589"/>
      <c r="AE8" s="590"/>
    </row>
    <row r="9" spans="1:31" s="38" customFormat="1" ht="19.5" thickBot="1">
      <c r="A9" s="1495" t="s">
        <v>170</v>
      </c>
      <c r="B9" s="1445"/>
      <c r="C9" s="1445"/>
      <c r="D9" s="1445"/>
      <c r="E9" s="1445"/>
      <c r="F9" s="1445"/>
      <c r="G9" s="1445"/>
      <c r="H9" s="1445"/>
      <c r="I9" s="1445"/>
      <c r="J9" s="1445"/>
      <c r="K9" s="1445"/>
      <c r="L9" s="1445"/>
      <c r="M9" s="1445"/>
      <c r="N9" s="1445"/>
      <c r="O9" s="1445"/>
      <c r="P9" s="1445"/>
      <c r="Q9" s="1445"/>
      <c r="R9" s="1445"/>
      <c r="S9" s="1445"/>
      <c r="T9" s="1445"/>
      <c r="U9" s="1445"/>
      <c r="V9" s="1445"/>
      <c r="W9" s="1445"/>
      <c r="X9" s="1445"/>
      <c r="Y9" s="1445"/>
      <c r="Z9" s="1445"/>
      <c r="AA9" s="1445"/>
      <c r="AB9" s="1496"/>
      <c r="AE9" s="254"/>
    </row>
    <row r="10" spans="1:31" s="38" customFormat="1" ht="16.5" thickBot="1">
      <c r="A10" s="1432" t="s">
        <v>84</v>
      </c>
      <c r="B10" s="1433"/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3"/>
      <c r="V10" s="1433"/>
      <c r="W10" s="1433"/>
      <c r="X10" s="1433"/>
      <c r="Y10" s="1409"/>
      <c r="Z10" s="1409"/>
      <c r="AA10" s="1409"/>
      <c r="AB10" s="1410"/>
      <c r="AE10" s="254"/>
    </row>
    <row r="11" spans="1:31" s="38" customFormat="1" ht="47.25">
      <c r="A11" s="764" t="s">
        <v>143</v>
      </c>
      <c r="B11" s="765" t="s">
        <v>268</v>
      </c>
      <c r="C11" s="766"/>
      <c r="D11" s="767"/>
      <c r="E11" s="767"/>
      <c r="F11" s="768"/>
      <c r="G11" s="769">
        <f>H11/30</f>
        <v>6.5</v>
      </c>
      <c r="H11" s="766">
        <v>195</v>
      </c>
      <c r="I11" s="767"/>
      <c r="J11" s="770"/>
      <c r="K11" s="770"/>
      <c r="L11" s="771"/>
      <c r="M11" s="772"/>
      <c r="N11" s="773"/>
      <c r="O11" s="1378"/>
      <c r="P11" s="1395"/>
      <c r="Q11" s="774"/>
      <c r="R11" s="1378"/>
      <c r="S11" s="1379"/>
      <c r="T11" s="773"/>
      <c r="U11" s="1378"/>
      <c r="V11" s="1395"/>
      <c r="W11" s="775"/>
      <c r="X11" s="1497"/>
      <c r="Y11" s="1498"/>
      <c r="Z11" s="776"/>
      <c r="AA11" s="777"/>
      <c r="AB11" s="778"/>
      <c r="AE11" s="254"/>
    </row>
    <row r="12" spans="1:36" s="38" customFormat="1" ht="31.5">
      <c r="A12" s="595" t="s">
        <v>145</v>
      </c>
      <c r="B12" s="779" t="s">
        <v>37</v>
      </c>
      <c r="C12" s="711"/>
      <c r="D12" s="301">
        <v>3</v>
      </c>
      <c r="E12" s="350"/>
      <c r="F12" s="780"/>
      <c r="G12" s="781">
        <v>3</v>
      </c>
      <c r="H12" s="711">
        <f aca="true" t="shared" si="0" ref="H12:H18">G12*30</f>
        <v>90</v>
      </c>
      <c r="I12" s="297">
        <v>4</v>
      </c>
      <c r="J12" s="297"/>
      <c r="K12" s="297"/>
      <c r="L12" s="350" t="s">
        <v>133</v>
      </c>
      <c r="M12" s="782">
        <f aca="true" t="shared" si="1" ref="M12:M23">H12-I12</f>
        <v>86</v>
      </c>
      <c r="N12" s="783"/>
      <c r="O12" s="1411"/>
      <c r="P12" s="1315"/>
      <c r="Q12" s="602" t="s">
        <v>133</v>
      </c>
      <c r="R12" s="1350"/>
      <c r="S12" s="1371"/>
      <c r="T12" s="743"/>
      <c r="U12" s="1350"/>
      <c r="V12" s="1390"/>
      <c r="W12" s="714"/>
      <c r="X12" s="1315"/>
      <c r="Y12" s="1412"/>
      <c r="Z12" s="783"/>
      <c r="AA12" s="784"/>
      <c r="AB12" s="785"/>
      <c r="AE12" s="254"/>
      <c r="AF12" s="38">
        <v>2</v>
      </c>
      <c r="AI12" s="38" t="s">
        <v>304</v>
      </c>
      <c r="AJ12" s="482">
        <f>SUMIF(AF$11:AF$23,AF$3,G$11:G$23)</f>
        <v>0</v>
      </c>
    </row>
    <row r="13" spans="1:36" s="38" customFormat="1" ht="31.5">
      <c r="A13" s="595" t="s">
        <v>146</v>
      </c>
      <c r="B13" s="779" t="s">
        <v>37</v>
      </c>
      <c r="C13" s="711">
        <v>4</v>
      </c>
      <c r="D13" s="350"/>
      <c r="E13" s="350"/>
      <c r="F13" s="780"/>
      <c r="G13" s="781">
        <v>3.5</v>
      </c>
      <c r="H13" s="711">
        <f t="shared" si="0"/>
        <v>105</v>
      </c>
      <c r="I13" s="297">
        <v>4</v>
      </c>
      <c r="J13" s="297"/>
      <c r="K13" s="297"/>
      <c r="L13" s="350" t="s">
        <v>133</v>
      </c>
      <c r="M13" s="782">
        <f t="shared" si="1"/>
        <v>101</v>
      </c>
      <c r="N13" s="783"/>
      <c r="O13" s="1411"/>
      <c r="P13" s="1315"/>
      <c r="Q13" s="602"/>
      <c r="R13" s="1350" t="s">
        <v>133</v>
      </c>
      <c r="S13" s="1371"/>
      <c r="T13" s="743"/>
      <c r="U13" s="1350"/>
      <c r="V13" s="1390"/>
      <c r="W13" s="714"/>
      <c r="X13" s="1315"/>
      <c r="Y13" s="1412"/>
      <c r="Z13" s="783"/>
      <c r="AA13" s="784"/>
      <c r="AB13" s="785"/>
      <c r="AE13" s="254"/>
      <c r="AF13" s="38">
        <v>2</v>
      </c>
      <c r="AI13" s="38" t="s">
        <v>305</v>
      </c>
      <c r="AJ13" s="482">
        <f>SUMIF(AF$11:AF$23,AF$4,G$11:G$23)</f>
        <v>13.5</v>
      </c>
    </row>
    <row r="14" spans="1:36" s="38" customFormat="1" ht="15.75">
      <c r="A14" s="595" t="s">
        <v>144</v>
      </c>
      <c r="B14" s="779" t="s">
        <v>36</v>
      </c>
      <c r="C14" s="711">
        <v>3</v>
      </c>
      <c r="D14" s="297"/>
      <c r="E14" s="297"/>
      <c r="F14" s="786"/>
      <c r="G14" s="787">
        <v>4</v>
      </c>
      <c r="H14" s="711">
        <f t="shared" si="0"/>
        <v>120</v>
      </c>
      <c r="I14" s="297">
        <v>4</v>
      </c>
      <c r="J14" s="350" t="s">
        <v>133</v>
      </c>
      <c r="K14" s="297"/>
      <c r="L14" s="301"/>
      <c r="M14" s="782">
        <f t="shared" si="1"/>
        <v>116</v>
      </c>
      <c r="N14" s="788"/>
      <c r="O14" s="1350"/>
      <c r="P14" s="1390"/>
      <c r="Q14" s="602" t="s">
        <v>133</v>
      </c>
      <c r="R14" s="1350"/>
      <c r="S14" s="1371"/>
      <c r="T14" s="743"/>
      <c r="U14" s="1350"/>
      <c r="V14" s="1390"/>
      <c r="W14" s="714"/>
      <c r="X14" s="1315"/>
      <c r="Y14" s="1412"/>
      <c r="Z14" s="783"/>
      <c r="AA14" s="784"/>
      <c r="AB14" s="785"/>
      <c r="AE14" s="254"/>
      <c r="AF14" s="38">
        <v>2</v>
      </c>
      <c r="AI14" s="38" t="s">
        <v>306</v>
      </c>
      <c r="AJ14" s="482">
        <f>SUMIF(AF$11:AF$23,AF$5,G$11:G$23)</f>
        <v>15.5</v>
      </c>
    </row>
    <row r="15" spans="1:36" s="729" customFormat="1" ht="15.75">
      <c r="A15" s="595" t="s">
        <v>147</v>
      </c>
      <c r="B15" s="779" t="s">
        <v>71</v>
      </c>
      <c r="C15" s="711"/>
      <c r="D15" s="297">
        <v>5</v>
      </c>
      <c r="E15" s="297"/>
      <c r="F15" s="789"/>
      <c r="G15" s="790">
        <v>2</v>
      </c>
      <c r="H15" s="711">
        <f t="shared" si="0"/>
        <v>60</v>
      </c>
      <c r="I15" s="297">
        <v>4</v>
      </c>
      <c r="J15" s="350" t="s">
        <v>133</v>
      </c>
      <c r="K15" s="297"/>
      <c r="L15" s="350"/>
      <c r="M15" s="782">
        <f t="shared" si="1"/>
        <v>56</v>
      </c>
      <c r="N15" s="743"/>
      <c r="O15" s="1350"/>
      <c r="P15" s="1390"/>
      <c r="Q15" s="791"/>
      <c r="R15" s="1350"/>
      <c r="S15" s="1371"/>
      <c r="T15" s="792" t="s">
        <v>133</v>
      </c>
      <c r="U15" s="1350"/>
      <c r="V15" s="1390"/>
      <c r="W15" s="793"/>
      <c r="X15" s="1381"/>
      <c r="Y15" s="1404"/>
      <c r="Z15" s="794"/>
      <c r="AA15" s="353"/>
      <c r="AB15" s="352"/>
      <c r="AE15" s="730"/>
      <c r="AF15" s="729">
        <v>3</v>
      </c>
      <c r="AI15" s="729" t="s">
        <v>307</v>
      </c>
      <c r="AJ15" s="731">
        <f>SUMIF(AF$11:AF$23,AF$6,G$11:G$23)</f>
        <v>9</v>
      </c>
    </row>
    <row r="16" spans="1:36" s="38" customFormat="1" ht="36.75" customHeight="1">
      <c r="A16" s="595" t="s">
        <v>148</v>
      </c>
      <c r="B16" s="779" t="s">
        <v>62</v>
      </c>
      <c r="C16" s="711">
        <v>4</v>
      </c>
      <c r="D16" s="297"/>
      <c r="E16" s="297"/>
      <c r="F16" s="786"/>
      <c r="G16" s="787">
        <v>3</v>
      </c>
      <c r="H16" s="711">
        <f t="shared" si="0"/>
        <v>90</v>
      </c>
      <c r="I16" s="297">
        <v>4</v>
      </c>
      <c r="J16" s="350" t="s">
        <v>133</v>
      </c>
      <c r="K16" s="297"/>
      <c r="L16" s="350"/>
      <c r="M16" s="782">
        <f t="shared" si="1"/>
        <v>86</v>
      </c>
      <c r="N16" s="743"/>
      <c r="O16" s="1350"/>
      <c r="P16" s="1390"/>
      <c r="Q16" s="602"/>
      <c r="R16" s="1350" t="s">
        <v>133</v>
      </c>
      <c r="S16" s="1371"/>
      <c r="T16" s="743"/>
      <c r="U16" s="1350"/>
      <c r="V16" s="1390"/>
      <c r="W16" s="714"/>
      <c r="X16" s="1315"/>
      <c r="Y16" s="1412"/>
      <c r="Z16" s="783"/>
      <c r="AA16" s="784"/>
      <c r="AB16" s="785"/>
      <c r="AE16" s="254"/>
      <c r="AF16" s="38">
        <v>2</v>
      </c>
      <c r="AI16" s="38" t="s">
        <v>308</v>
      </c>
      <c r="AJ16" s="482">
        <f>SUMIF(AF$11:AF$23,AF$7,G$11:G$23)</f>
        <v>0</v>
      </c>
    </row>
    <row r="17" spans="1:36" s="729" customFormat="1" ht="15.75">
      <c r="A17" s="795" t="s">
        <v>149</v>
      </c>
      <c r="B17" s="796" t="s">
        <v>475</v>
      </c>
      <c r="C17" s="797">
        <v>5</v>
      </c>
      <c r="D17" s="299"/>
      <c r="E17" s="299"/>
      <c r="F17" s="798"/>
      <c r="G17" s="799">
        <v>4.5</v>
      </c>
      <c r="H17" s="797">
        <f t="shared" si="0"/>
        <v>135</v>
      </c>
      <c r="I17" s="299">
        <v>4</v>
      </c>
      <c r="J17" s="609" t="s">
        <v>133</v>
      </c>
      <c r="K17" s="299"/>
      <c r="L17" s="800"/>
      <c r="M17" s="614">
        <f t="shared" si="1"/>
        <v>131</v>
      </c>
      <c r="N17" s="801"/>
      <c r="O17" s="1372"/>
      <c r="P17" s="1402"/>
      <c r="Q17" s="615"/>
      <c r="R17" s="1372"/>
      <c r="S17" s="1373"/>
      <c r="T17" s="802" t="s">
        <v>133</v>
      </c>
      <c r="U17" s="1398"/>
      <c r="V17" s="1399"/>
      <c r="W17" s="803"/>
      <c r="X17" s="1400"/>
      <c r="Y17" s="1401"/>
      <c r="Z17" s="804"/>
      <c r="AA17" s="805"/>
      <c r="AB17" s="806"/>
      <c r="AE17" s="730"/>
      <c r="AF17" s="729">
        <v>3</v>
      </c>
      <c r="AJ17" s="733">
        <f>SUM(AJ12:AJ16)</f>
        <v>38</v>
      </c>
    </row>
    <row r="18" spans="1:32" s="729" customFormat="1" ht="15.75">
      <c r="A18" s="595" t="s">
        <v>269</v>
      </c>
      <c r="B18" s="779" t="s">
        <v>270</v>
      </c>
      <c r="C18" s="711"/>
      <c r="D18" s="297">
        <v>5</v>
      </c>
      <c r="E18" s="297"/>
      <c r="F18" s="789"/>
      <c r="G18" s="790">
        <v>3</v>
      </c>
      <c r="H18" s="711">
        <f t="shared" si="0"/>
        <v>90</v>
      </c>
      <c r="I18" s="297">
        <v>4</v>
      </c>
      <c r="J18" s="609" t="s">
        <v>133</v>
      </c>
      <c r="K18" s="297"/>
      <c r="L18" s="301"/>
      <c r="M18" s="782">
        <f t="shared" si="1"/>
        <v>86</v>
      </c>
      <c r="N18" s="743"/>
      <c r="O18" s="1350"/>
      <c r="P18" s="1390"/>
      <c r="Q18" s="602"/>
      <c r="R18" s="1350"/>
      <c r="S18" s="1371"/>
      <c r="T18" s="802" t="s">
        <v>133</v>
      </c>
      <c r="U18" s="1398"/>
      <c r="V18" s="1399"/>
      <c r="W18" s="793"/>
      <c r="X18" s="1400"/>
      <c r="Y18" s="1401"/>
      <c r="Z18" s="794"/>
      <c r="AA18" s="353"/>
      <c r="AB18" s="352"/>
      <c r="AE18" s="730"/>
      <c r="AF18" s="729">
        <v>3</v>
      </c>
    </row>
    <row r="19" spans="1:32" s="729" customFormat="1" ht="15.75">
      <c r="A19" s="595" t="s">
        <v>271</v>
      </c>
      <c r="B19" s="779" t="s">
        <v>272</v>
      </c>
      <c r="C19" s="711"/>
      <c r="D19" s="297">
        <v>5</v>
      </c>
      <c r="E19" s="297"/>
      <c r="F19" s="789"/>
      <c r="G19" s="790">
        <v>3</v>
      </c>
      <c r="H19" s="711">
        <f>G19*30</f>
        <v>90</v>
      </c>
      <c r="I19" s="297">
        <v>4</v>
      </c>
      <c r="J19" s="609" t="s">
        <v>133</v>
      </c>
      <c r="K19" s="297"/>
      <c r="L19" s="301"/>
      <c r="M19" s="782">
        <f t="shared" si="1"/>
        <v>86</v>
      </c>
      <c r="N19" s="743"/>
      <c r="O19" s="1350"/>
      <c r="P19" s="1390"/>
      <c r="Q19" s="602"/>
      <c r="R19" s="1350"/>
      <c r="S19" s="1371"/>
      <c r="T19" s="802" t="s">
        <v>133</v>
      </c>
      <c r="U19" s="1398"/>
      <c r="V19" s="1399"/>
      <c r="W19" s="793"/>
      <c r="X19" s="1400"/>
      <c r="Y19" s="1401"/>
      <c r="Z19" s="794"/>
      <c r="AA19" s="353"/>
      <c r="AB19" s="352"/>
      <c r="AE19" s="730"/>
      <c r="AF19" s="729">
        <v>3</v>
      </c>
    </row>
    <row r="20" spans="1:32" s="729" customFormat="1" ht="15.75">
      <c r="A20" s="595" t="s">
        <v>273</v>
      </c>
      <c r="B20" s="779" t="s">
        <v>274</v>
      </c>
      <c r="C20" s="711"/>
      <c r="D20" s="297">
        <v>8</v>
      </c>
      <c r="E20" s="297"/>
      <c r="F20" s="789"/>
      <c r="G20" s="790">
        <v>3</v>
      </c>
      <c r="H20" s="711">
        <f>G20*30</f>
        <v>90</v>
      </c>
      <c r="I20" s="297">
        <v>4</v>
      </c>
      <c r="J20" s="609" t="s">
        <v>133</v>
      </c>
      <c r="K20" s="297"/>
      <c r="L20" s="301"/>
      <c r="M20" s="782">
        <f t="shared" si="1"/>
        <v>86</v>
      </c>
      <c r="N20" s="743"/>
      <c r="O20" s="1350"/>
      <c r="P20" s="1390"/>
      <c r="Q20" s="602"/>
      <c r="R20" s="1350"/>
      <c r="S20" s="1371"/>
      <c r="T20" s="802"/>
      <c r="U20" s="1398"/>
      <c r="V20" s="1399"/>
      <c r="W20" s="793"/>
      <c r="X20" s="1381" t="s">
        <v>133</v>
      </c>
      <c r="Y20" s="1404"/>
      <c r="Z20" s="794"/>
      <c r="AA20" s="353"/>
      <c r="AB20" s="352"/>
      <c r="AE20" s="730"/>
      <c r="AF20" s="729">
        <v>4</v>
      </c>
    </row>
    <row r="21" spans="1:32" s="729" customFormat="1" ht="15.75">
      <c r="A21" s="595" t="s">
        <v>275</v>
      </c>
      <c r="B21" s="779" t="s">
        <v>276</v>
      </c>
      <c r="C21" s="711"/>
      <c r="D21" s="297">
        <v>7</v>
      </c>
      <c r="E21" s="297"/>
      <c r="F21" s="789"/>
      <c r="G21" s="790">
        <v>3</v>
      </c>
      <c r="H21" s="711">
        <f>G21*30</f>
        <v>90</v>
      </c>
      <c r="I21" s="297">
        <v>4</v>
      </c>
      <c r="J21" s="609" t="s">
        <v>133</v>
      </c>
      <c r="K21" s="297"/>
      <c r="L21" s="301"/>
      <c r="M21" s="782">
        <f t="shared" si="1"/>
        <v>86</v>
      </c>
      <c r="N21" s="743"/>
      <c r="O21" s="1350"/>
      <c r="P21" s="1390"/>
      <c r="Q21" s="602"/>
      <c r="R21" s="1350"/>
      <c r="S21" s="1371"/>
      <c r="T21" s="802"/>
      <c r="U21" s="1398"/>
      <c r="V21" s="1399"/>
      <c r="W21" s="793" t="s">
        <v>133</v>
      </c>
      <c r="X21" s="1381"/>
      <c r="Y21" s="1404"/>
      <c r="Z21" s="794"/>
      <c r="AA21" s="353"/>
      <c r="AB21" s="352"/>
      <c r="AE21" s="730"/>
      <c r="AF21" s="729">
        <v>4</v>
      </c>
    </row>
    <row r="22" spans="1:32" s="729" customFormat="1" ht="15.75">
      <c r="A22" s="595" t="s">
        <v>277</v>
      </c>
      <c r="B22" s="779" t="s">
        <v>279</v>
      </c>
      <c r="C22" s="711"/>
      <c r="D22" s="297">
        <v>5</v>
      </c>
      <c r="E22" s="297"/>
      <c r="F22" s="789"/>
      <c r="G22" s="790">
        <v>3</v>
      </c>
      <c r="H22" s="711">
        <f>G22*30</f>
        <v>90</v>
      </c>
      <c r="I22" s="297">
        <v>4</v>
      </c>
      <c r="J22" s="609" t="s">
        <v>133</v>
      </c>
      <c r="K22" s="297"/>
      <c r="L22" s="301"/>
      <c r="M22" s="782">
        <f t="shared" si="1"/>
        <v>86</v>
      </c>
      <c r="N22" s="743"/>
      <c r="O22" s="1350"/>
      <c r="P22" s="1390"/>
      <c r="Q22" s="602"/>
      <c r="R22" s="1350"/>
      <c r="S22" s="1371"/>
      <c r="T22" s="802" t="s">
        <v>133</v>
      </c>
      <c r="U22" s="1398"/>
      <c r="V22" s="1399"/>
      <c r="W22" s="793"/>
      <c r="X22" s="1381"/>
      <c r="Y22" s="1404"/>
      <c r="Z22" s="794"/>
      <c r="AA22" s="353"/>
      <c r="AB22" s="352"/>
      <c r="AE22" s="730"/>
      <c r="AF22" s="729">
        <v>3</v>
      </c>
    </row>
    <row r="23" spans="1:32" s="729" customFormat="1" ht="16.5" thickBot="1">
      <c r="A23" s="795" t="s">
        <v>278</v>
      </c>
      <c r="B23" s="796" t="s">
        <v>280</v>
      </c>
      <c r="C23" s="797"/>
      <c r="D23" s="299">
        <v>7</v>
      </c>
      <c r="E23" s="299"/>
      <c r="F23" s="798"/>
      <c r="G23" s="799">
        <v>3</v>
      </c>
      <c r="H23" s="797">
        <f>G23*30</f>
        <v>90</v>
      </c>
      <c r="I23" s="299">
        <v>4</v>
      </c>
      <c r="J23" s="609" t="s">
        <v>133</v>
      </c>
      <c r="K23" s="299"/>
      <c r="L23" s="800"/>
      <c r="M23" s="614">
        <f t="shared" si="1"/>
        <v>86</v>
      </c>
      <c r="N23" s="801"/>
      <c r="O23" s="1372"/>
      <c r="P23" s="1402"/>
      <c r="Q23" s="615"/>
      <c r="R23" s="1372"/>
      <c r="S23" s="1373"/>
      <c r="T23" s="802"/>
      <c r="U23" s="1407"/>
      <c r="V23" s="1398"/>
      <c r="W23" s="803" t="s">
        <v>133</v>
      </c>
      <c r="X23" s="1525"/>
      <c r="Y23" s="1526"/>
      <c r="Z23" s="804"/>
      <c r="AA23" s="805"/>
      <c r="AB23" s="806"/>
      <c r="AE23" s="730"/>
      <c r="AF23" s="729">
        <v>4</v>
      </c>
    </row>
    <row r="24" spans="1:31" s="38" customFormat="1" ht="17.25" customHeight="1" thickBot="1">
      <c r="A24" s="1337" t="s">
        <v>88</v>
      </c>
      <c r="B24" s="1338"/>
      <c r="C24" s="1447"/>
      <c r="D24" s="1447"/>
      <c r="E24" s="1447"/>
      <c r="F24" s="1447"/>
      <c r="G24" s="618">
        <f>G11+G14+G15+G16+G17+G18+G19+G20+G21+G22+G23</f>
        <v>38</v>
      </c>
      <c r="H24" s="807">
        <f>H11+H14+H15+H16+H17+H18+H19+H20+H21+H22+H23</f>
        <v>1140</v>
      </c>
      <c r="I24" s="808">
        <f>SUM(I12:I23)</f>
        <v>48</v>
      </c>
      <c r="J24" s="808">
        <v>40</v>
      </c>
      <c r="K24" s="808"/>
      <c r="L24" s="808">
        <v>8</v>
      </c>
      <c r="M24" s="724">
        <f>H24-I24</f>
        <v>1092</v>
      </c>
      <c r="N24" s="809"/>
      <c r="O24" s="1396"/>
      <c r="P24" s="1397"/>
      <c r="Q24" s="810" t="s">
        <v>134</v>
      </c>
      <c r="R24" s="1329" t="s">
        <v>134</v>
      </c>
      <c r="S24" s="1330"/>
      <c r="T24" s="811" t="s">
        <v>281</v>
      </c>
      <c r="U24" s="1403"/>
      <c r="V24" s="1383"/>
      <c r="W24" s="812" t="s">
        <v>134</v>
      </c>
      <c r="X24" s="1405" t="s">
        <v>133</v>
      </c>
      <c r="Y24" s="1406"/>
      <c r="Z24" s="813"/>
      <c r="AA24" s="814"/>
      <c r="AB24" s="815"/>
      <c r="AE24" s="254"/>
    </row>
    <row r="25" spans="1:31" s="38" customFormat="1" ht="18.75" customHeight="1" thickBot="1">
      <c r="A25" s="1434" t="s">
        <v>85</v>
      </c>
      <c r="B25" s="1435"/>
      <c r="C25" s="1435"/>
      <c r="D25" s="1435"/>
      <c r="E25" s="1435"/>
      <c r="F25" s="1435"/>
      <c r="G25" s="1435"/>
      <c r="H25" s="1435"/>
      <c r="I25" s="1435"/>
      <c r="J25" s="1435"/>
      <c r="K25" s="1435"/>
      <c r="L25" s="1435"/>
      <c r="M25" s="1435"/>
      <c r="N25" s="1435"/>
      <c r="O25" s="1435"/>
      <c r="P25" s="1435"/>
      <c r="Q25" s="1435"/>
      <c r="R25" s="1435"/>
      <c r="S25" s="1435"/>
      <c r="T25" s="1435"/>
      <c r="U25" s="1435"/>
      <c r="V25" s="1435"/>
      <c r="W25" s="1435"/>
      <c r="X25" s="1435"/>
      <c r="Y25" s="1435"/>
      <c r="Z25" s="1435"/>
      <c r="AA25" s="1435"/>
      <c r="AB25" s="1436"/>
      <c r="AE25" s="254"/>
    </row>
    <row r="26" spans="1:36" s="38" customFormat="1" ht="18.75" customHeight="1">
      <c r="A26" s="764" t="s">
        <v>150</v>
      </c>
      <c r="B26" s="816" t="s">
        <v>50</v>
      </c>
      <c r="C26" s="817"/>
      <c r="D26" s="818">
        <v>3</v>
      </c>
      <c r="E26" s="818"/>
      <c r="F26" s="819"/>
      <c r="G26" s="820">
        <v>3</v>
      </c>
      <c r="H26" s="821">
        <f>G26*30</f>
        <v>90</v>
      </c>
      <c r="I26" s="498">
        <v>4</v>
      </c>
      <c r="J26" s="349" t="s">
        <v>133</v>
      </c>
      <c r="K26" s="349"/>
      <c r="L26" s="349"/>
      <c r="M26" s="601">
        <f>H26-I26</f>
        <v>86</v>
      </c>
      <c r="N26" s="774"/>
      <c r="O26" s="1378"/>
      <c r="P26" s="1379"/>
      <c r="Q26" s="743" t="s">
        <v>133</v>
      </c>
      <c r="R26" s="1378"/>
      <c r="S26" s="1395"/>
      <c r="T26" s="774"/>
      <c r="U26" s="1378"/>
      <c r="V26" s="1379"/>
      <c r="W26" s="744"/>
      <c r="X26" s="1388"/>
      <c r="Y26" s="1389"/>
      <c r="Z26" s="822"/>
      <c r="AA26" s="823"/>
      <c r="AB26" s="824"/>
      <c r="AE26" s="254"/>
      <c r="AF26" s="38">
        <v>2</v>
      </c>
      <c r="AI26" s="38" t="s">
        <v>304</v>
      </c>
      <c r="AJ26" s="482">
        <f>SUMIF(AF$26:AF$46,AF3,G$26:G$46)</f>
        <v>40</v>
      </c>
    </row>
    <row r="27" spans="1:36" s="42" customFormat="1" ht="15.75">
      <c r="A27" s="595" t="s">
        <v>151</v>
      </c>
      <c r="B27" s="596" t="s">
        <v>41</v>
      </c>
      <c r="C27" s="597"/>
      <c r="D27" s="497"/>
      <c r="E27" s="497"/>
      <c r="F27" s="598"/>
      <c r="G27" s="825">
        <v>8</v>
      </c>
      <c r="H27" s="821">
        <f>G27*30</f>
        <v>240</v>
      </c>
      <c r="I27" s="498"/>
      <c r="J27" s="349"/>
      <c r="K27" s="349"/>
      <c r="L27" s="349"/>
      <c r="M27" s="601"/>
      <c r="N27" s="602"/>
      <c r="O27" s="1350"/>
      <c r="P27" s="1371"/>
      <c r="Q27" s="743"/>
      <c r="R27" s="1350"/>
      <c r="S27" s="1390"/>
      <c r="T27" s="602"/>
      <c r="U27" s="1350"/>
      <c r="V27" s="1371"/>
      <c r="W27" s="826"/>
      <c r="X27" s="1381"/>
      <c r="Y27" s="1382"/>
      <c r="Z27" s="827"/>
      <c r="AA27" s="353"/>
      <c r="AB27" s="352"/>
      <c r="AE27" s="255"/>
      <c r="AI27" s="38" t="s">
        <v>305</v>
      </c>
      <c r="AJ27" s="482">
        <f>SUMIF(AF$26:AF$46,AF4,G$26:G$46)</f>
        <v>17</v>
      </c>
    </row>
    <row r="28" spans="1:39" s="409" customFormat="1" ht="15.75">
      <c r="A28" s="595" t="s">
        <v>162</v>
      </c>
      <c r="B28" s="596" t="s">
        <v>41</v>
      </c>
      <c r="C28" s="597"/>
      <c r="D28" s="349">
        <v>1</v>
      </c>
      <c r="E28" s="497"/>
      <c r="F28" s="598"/>
      <c r="G28" s="781">
        <v>4</v>
      </c>
      <c r="H28" s="599">
        <f>G28*30</f>
        <v>120</v>
      </c>
      <c r="I28" s="498">
        <v>8</v>
      </c>
      <c r="J28" s="499" t="s">
        <v>133</v>
      </c>
      <c r="K28" s="499" t="s">
        <v>133</v>
      </c>
      <c r="L28" s="499"/>
      <c r="M28" s="601">
        <f>H28-I28</f>
        <v>112</v>
      </c>
      <c r="N28" s="602" t="s">
        <v>134</v>
      </c>
      <c r="O28" s="1350"/>
      <c r="P28" s="1371"/>
      <c r="Q28" s="743"/>
      <c r="R28" s="1350"/>
      <c r="S28" s="1390"/>
      <c r="T28" s="602"/>
      <c r="U28" s="1350"/>
      <c r="V28" s="1371"/>
      <c r="W28" s="826"/>
      <c r="X28" s="1381"/>
      <c r="Y28" s="1382"/>
      <c r="Z28" s="827"/>
      <c r="AA28" s="353"/>
      <c r="AB28" s="352"/>
      <c r="AE28" s="410"/>
      <c r="AF28" s="42">
        <v>1</v>
      </c>
      <c r="AG28" s="42"/>
      <c r="AH28" s="42"/>
      <c r="AI28" s="38" t="s">
        <v>306</v>
      </c>
      <c r="AJ28" s="482">
        <f>SUMIF(AF$26:AF$46,AF5,G$26:G$46)</f>
        <v>4</v>
      </c>
      <c r="AK28" s="42"/>
      <c r="AL28" s="42"/>
      <c r="AM28" s="42"/>
    </row>
    <row r="29" spans="1:39" s="409" customFormat="1" ht="15.75">
      <c r="A29" s="595" t="s">
        <v>163</v>
      </c>
      <c r="B29" s="596" t="s">
        <v>41</v>
      </c>
      <c r="C29" s="597">
        <v>2</v>
      </c>
      <c r="D29" s="497"/>
      <c r="E29" s="497"/>
      <c r="F29" s="598"/>
      <c r="G29" s="781">
        <v>4</v>
      </c>
      <c r="H29" s="599">
        <f>G29*30</f>
        <v>120</v>
      </c>
      <c r="I29" s="498">
        <v>12</v>
      </c>
      <c r="J29" s="499" t="s">
        <v>133</v>
      </c>
      <c r="K29" s="499" t="s">
        <v>134</v>
      </c>
      <c r="L29" s="499"/>
      <c r="M29" s="601">
        <f>H29-I29</f>
        <v>108</v>
      </c>
      <c r="N29" s="602"/>
      <c r="O29" s="1350" t="s">
        <v>282</v>
      </c>
      <c r="P29" s="1371"/>
      <c r="Q29" s="743"/>
      <c r="R29" s="1350"/>
      <c r="S29" s="1390"/>
      <c r="T29" s="602"/>
      <c r="U29" s="1350"/>
      <c r="V29" s="1371"/>
      <c r="W29" s="826"/>
      <c r="X29" s="1381"/>
      <c r="Y29" s="1382"/>
      <c r="Z29" s="827"/>
      <c r="AA29" s="353"/>
      <c r="AB29" s="352"/>
      <c r="AE29" s="410"/>
      <c r="AF29" s="42">
        <v>1</v>
      </c>
      <c r="AG29" s="42"/>
      <c r="AH29" s="42"/>
      <c r="AI29" s="38" t="s">
        <v>307</v>
      </c>
      <c r="AJ29" s="482">
        <f>SUMIF(AF$26:AF$46,AF6,G$26:G$46)</f>
        <v>0</v>
      </c>
      <c r="AK29" s="42"/>
      <c r="AL29" s="42"/>
      <c r="AM29" s="42"/>
    </row>
    <row r="30" spans="1:36" s="42" customFormat="1" ht="15.75">
      <c r="A30" s="595" t="s">
        <v>152</v>
      </c>
      <c r="B30" s="596" t="s">
        <v>40</v>
      </c>
      <c r="C30" s="828"/>
      <c r="D30" s="497"/>
      <c r="E30" s="497"/>
      <c r="F30" s="598"/>
      <c r="G30" s="787">
        <f>G31+G32+G33</f>
        <v>16</v>
      </c>
      <c r="H30" s="599">
        <f aca="true" t="shared" si="2" ref="H30:H35">G30*30</f>
        <v>480</v>
      </c>
      <c r="I30" s="498"/>
      <c r="J30" s="349"/>
      <c r="K30" s="349"/>
      <c r="L30" s="349"/>
      <c r="M30" s="601"/>
      <c r="N30" s="602"/>
      <c r="O30" s="1350"/>
      <c r="P30" s="1371"/>
      <c r="Q30" s="743"/>
      <c r="R30" s="1350"/>
      <c r="S30" s="1390"/>
      <c r="T30" s="602"/>
      <c r="U30" s="1350"/>
      <c r="V30" s="1371"/>
      <c r="W30" s="826"/>
      <c r="X30" s="1381"/>
      <c r="Y30" s="1382"/>
      <c r="Z30" s="827"/>
      <c r="AA30" s="353"/>
      <c r="AB30" s="352"/>
      <c r="AE30" s="255"/>
      <c r="AI30" s="38" t="s">
        <v>308</v>
      </c>
      <c r="AJ30" s="482">
        <f>SUMIF(AF$26:AF$46,AF7,G$26:G$46)</f>
        <v>2</v>
      </c>
    </row>
    <row r="31" spans="1:36" s="42" customFormat="1" ht="15.75">
      <c r="A31" s="595" t="s">
        <v>175</v>
      </c>
      <c r="B31" s="596" t="s">
        <v>40</v>
      </c>
      <c r="C31" s="597">
        <v>1</v>
      </c>
      <c r="D31" s="497"/>
      <c r="E31" s="497"/>
      <c r="F31" s="598"/>
      <c r="G31" s="829">
        <v>6.5</v>
      </c>
      <c r="H31" s="599">
        <f t="shared" si="2"/>
        <v>195</v>
      </c>
      <c r="I31" s="498">
        <v>16</v>
      </c>
      <c r="J31" s="497" t="s">
        <v>228</v>
      </c>
      <c r="K31" s="349"/>
      <c r="L31" s="499" t="s">
        <v>135</v>
      </c>
      <c r="M31" s="601">
        <f>H31-I31</f>
        <v>179</v>
      </c>
      <c r="N31" s="602" t="s">
        <v>240</v>
      </c>
      <c r="O31" s="1350"/>
      <c r="P31" s="1371"/>
      <c r="Q31" s="743"/>
      <c r="R31" s="1350"/>
      <c r="S31" s="1390"/>
      <c r="T31" s="602"/>
      <c r="U31" s="1350"/>
      <c r="V31" s="1371"/>
      <c r="W31" s="826"/>
      <c r="X31" s="1381"/>
      <c r="Y31" s="1382"/>
      <c r="Z31" s="827"/>
      <c r="AA31" s="353"/>
      <c r="AB31" s="352"/>
      <c r="AE31" s="255"/>
      <c r="AF31" s="42">
        <v>1</v>
      </c>
      <c r="AJ31" s="42">
        <f>SUM(AJ26:AJ30)</f>
        <v>63</v>
      </c>
    </row>
    <row r="32" spans="1:32" s="42" customFormat="1" ht="15.75">
      <c r="A32" s="595" t="s">
        <v>176</v>
      </c>
      <c r="B32" s="596" t="s">
        <v>40</v>
      </c>
      <c r="C32" s="597">
        <v>2</v>
      </c>
      <c r="D32" s="497"/>
      <c r="E32" s="497"/>
      <c r="F32" s="598"/>
      <c r="G32" s="829">
        <v>6.5</v>
      </c>
      <c r="H32" s="599">
        <f t="shared" si="2"/>
        <v>195</v>
      </c>
      <c r="I32" s="498">
        <v>16</v>
      </c>
      <c r="J32" s="497" t="s">
        <v>228</v>
      </c>
      <c r="K32" s="349"/>
      <c r="L32" s="499" t="s">
        <v>135</v>
      </c>
      <c r="M32" s="601">
        <f>H32-I32</f>
        <v>179</v>
      </c>
      <c r="N32" s="602"/>
      <c r="O32" s="1350" t="s">
        <v>240</v>
      </c>
      <c r="P32" s="1371"/>
      <c r="Q32" s="743"/>
      <c r="R32" s="1350"/>
      <c r="S32" s="1390"/>
      <c r="T32" s="602"/>
      <c r="U32" s="1350"/>
      <c r="V32" s="1371"/>
      <c r="W32" s="826"/>
      <c r="X32" s="1381"/>
      <c r="Y32" s="1382"/>
      <c r="Z32" s="827"/>
      <c r="AA32" s="353"/>
      <c r="AB32" s="352"/>
      <c r="AE32" s="255"/>
      <c r="AF32" s="42">
        <v>1</v>
      </c>
    </row>
    <row r="33" spans="1:32" s="494" customFormat="1" ht="15.75">
      <c r="A33" s="595" t="s">
        <v>177</v>
      </c>
      <c r="B33" s="596" t="s">
        <v>40</v>
      </c>
      <c r="C33" s="597"/>
      <c r="D33" s="349">
        <v>3</v>
      </c>
      <c r="E33" s="497"/>
      <c r="F33" s="598"/>
      <c r="G33" s="600">
        <v>3</v>
      </c>
      <c r="H33" s="599">
        <f t="shared" si="2"/>
        <v>90</v>
      </c>
      <c r="I33" s="498">
        <v>10</v>
      </c>
      <c r="J33" s="497" t="s">
        <v>238</v>
      </c>
      <c r="K33" s="349"/>
      <c r="L33" s="499" t="s">
        <v>237</v>
      </c>
      <c r="M33" s="601">
        <f>H33-I33</f>
        <v>80</v>
      </c>
      <c r="N33" s="602"/>
      <c r="O33" s="1350"/>
      <c r="P33" s="1371"/>
      <c r="Q33" s="743" t="s">
        <v>228</v>
      </c>
      <c r="R33" s="1350"/>
      <c r="S33" s="1390"/>
      <c r="T33" s="602"/>
      <c r="U33" s="1350"/>
      <c r="V33" s="1371"/>
      <c r="W33" s="744"/>
      <c r="X33" s="1381"/>
      <c r="Y33" s="1382"/>
      <c r="Z33" s="603"/>
      <c r="AA33" s="351"/>
      <c r="AB33" s="354"/>
      <c r="AE33" s="495"/>
      <c r="AF33" s="494">
        <v>2</v>
      </c>
    </row>
    <row r="34" spans="1:31" s="42" customFormat="1" ht="31.5">
      <c r="A34" s="595" t="s">
        <v>178</v>
      </c>
      <c r="B34" s="596" t="s">
        <v>45</v>
      </c>
      <c r="C34" s="597"/>
      <c r="D34" s="497"/>
      <c r="E34" s="497"/>
      <c r="F34" s="598"/>
      <c r="G34" s="825">
        <v>8</v>
      </c>
      <c r="H34" s="599">
        <f t="shared" si="2"/>
        <v>240</v>
      </c>
      <c r="I34" s="498"/>
      <c r="J34" s="349"/>
      <c r="K34" s="349"/>
      <c r="L34" s="349"/>
      <c r="M34" s="601"/>
      <c r="N34" s="602"/>
      <c r="O34" s="1350"/>
      <c r="P34" s="1371"/>
      <c r="Q34" s="743"/>
      <c r="R34" s="1350"/>
      <c r="S34" s="1390"/>
      <c r="T34" s="602"/>
      <c r="U34" s="1350"/>
      <c r="V34" s="1371"/>
      <c r="W34" s="826"/>
      <c r="X34" s="1381"/>
      <c r="Y34" s="1382"/>
      <c r="Z34" s="827"/>
      <c r="AA34" s="353"/>
      <c r="AB34" s="352"/>
      <c r="AE34" s="255"/>
    </row>
    <row r="35" spans="1:32" s="42" customFormat="1" ht="31.5">
      <c r="A35" s="781" t="s">
        <v>179</v>
      </c>
      <c r="B35" s="596" t="s">
        <v>45</v>
      </c>
      <c r="C35" s="597"/>
      <c r="D35" s="349">
        <v>1</v>
      </c>
      <c r="E35" s="497"/>
      <c r="F35" s="598"/>
      <c r="G35" s="781">
        <v>4</v>
      </c>
      <c r="H35" s="599">
        <f t="shared" si="2"/>
        <v>120</v>
      </c>
      <c r="I35" s="498">
        <v>16</v>
      </c>
      <c r="J35" s="349" t="s">
        <v>134</v>
      </c>
      <c r="K35" s="349"/>
      <c r="L35" s="497" t="s">
        <v>97</v>
      </c>
      <c r="M35" s="601">
        <f>H35-I35</f>
        <v>104</v>
      </c>
      <c r="N35" s="602" t="s">
        <v>240</v>
      </c>
      <c r="O35" s="1350"/>
      <c r="P35" s="1371"/>
      <c r="Q35" s="743"/>
      <c r="R35" s="1350"/>
      <c r="S35" s="1390"/>
      <c r="T35" s="602"/>
      <c r="U35" s="1350"/>
      <c r="V35" s="1371"/>
      <c r="W35" s="826"/>
      <c r="X35" s="1381"/>
      <c r="Y35" s="1382"/>
      <c r="Z35" s="827"/>
      <c r="AA35" s="353"/>
      <c r="AB35" s="352"/>
      <c r="AE35" s="255"/>
      <c r="AF35" s="42">
        <v>1</v>
      </c>
    </row>
    <row r="36" spans="1:32" s="42" customFormat="1" ht="31.5">
      <c r="A36" s="781" t="s">
        <v>180</v>
      </c>
      <c r="B36" s="596" t="s">
        <v>45</v>
      </c>
      <c r="C36" s="597">
        <v>2</v>
      </c>
      <c r="D36" s="497"/>
      <c r="E36" s="497"/>
      <c r="F36" s="598"/>
      <c r="G36" s="781">
        <f>H36/30</f>
        <v>4</v>
      </c>
      <c r="H36" s="599">
        <v>120</v>
      </c>
      <c r="I36" s="498">
        <v>10</v>
      </c>
      <c r="J36" s="349"/>
      <c r="K36" s="349"/>
      <c r="L36" s="497" t="s">
        <v>228</v>
      </c>
      <c r="M36" s="601">
        <f>H36-I36</f>
        <v>110</v>
      </c>
      <c r="N36" s="602"/>
      <c r="O36" s="1393" t="s">
        <v>283</v>
      </c>
      <c r="P36" s="1394"/>
      <c r="Q36" s="743"/>
      <c r="R36" s="1350"/>
      <c r="S36" s="1390"/>
      <c r="T36" s="602"/>
      <c r="U36" s="1350"/>
      <c r="V36" s="1371"/>
      <c r="W36" s="826"/>
      <c r="X36" s="1381"/>
      <c r="Y36" s="1382"/>
      <c r="Z36" s="827"/>
      <c r="AA36" s="353"/>
      <c r="AB36" s="352"/>
      <c r="AE36" s="255"/>
      <c r="AF36" s="42">
        <v>1</v>
      </c>
    </row>
    <row r="37" spans="1:31" s="42" customFormat="1" ht="15.75">
      <c r="A37" s="595" t="s">
        <v>153</v>
      </c>
      <c r="B37" s="596" t="s">
        <v>43</v>
      </c>
      <c r="C37" s="828"/>
      <c r="D37" s="497"/>
      <c r="E37" s="497"/>
      <c r="F37" s="598"/>
      <c r="G37" s="825">
        <f>G38+G39</f>
        <v>8</v>
      </c>
      <c r="H37" s="821">
        <f>G37*30</f>
        <v>240</v>
      </c>
      <c r="I37" s="498"/>
      <c r="J37" s="349"/>
      <c r="K37" s="349"/>
      <c r="L37" s="349"/>
      <c r="M37" s="601"/>
      <c r="N37" s="602"/>
      <c r="O37" s="1350"/>
      <c r="P37" s="1371"/>
      <c r="Q37" s="743"/>
      <c r="R37" s="1350"/>
      <c r="S37" s="1390"/>
      <c r="T37" s="602"/>
      <c r="U37" s="1350"/>
      <c r="V37" s="1371"/>
      <c r="W37" s="826"/>
      <c r="X37" s="1381"/>
      <c r="Y37" s="1382"/>
      <c r="Z37" s="827"/>
      <c r="AA37" s="353"/>
      <c r="AB37" s="352"/>
      <c r="AE37" s="255"/>
    </row>
    <row r="38" spans="1:32" s="729" customFormat="1" ht="15.75">
      <c r="A38" s="595" t="s">
        <v>164</v>
      </c>
      <c r="B38" s="596" t="s">
        <v>43</v>
      </c>
      <c r="C38" s="597">
        <v>4</v>
      </c>
      <c r="D38" s="497"/>
      <c r="E38" s="497"/>
      <c r="F38" s="598"/>
      <c r="G38" s="781">
        <v>4</v>
      </c>
      <c r="H38" s="599">
        <f>G38*30</f>
        <v>120</v>
      </c>
      <c r="I38" s="498">
        <v>10</v>
      </c>
      <c r="J38" s="349" t="s">
        <v>134</v>
      </c>
      <c r="K38" s="349"/>
      <c r="L38" s="349" t="s">
        <v>229</v>
      </c>
      <c r="M38" s="601">
        <f aca="true" t="shared" si="3" ref="M38:M46">H38-I38</f>
        <v>110</v>
      </c>
      <c r="N38" s="602"/>
      <c r="O38" s="1350"/>
      <c r="P38" s="1371"/>
      <c r="Q38" s="743"/>
      <c r="R38" s="1350" t="s">
        <v>228</v>
      </c>
      <c r="S38" s="1390"/>
      <c r="T38" s="602"/>
      <c r="U38" s="1350"/>
      <c r="V38" s="1371"/>
      <c r="W38" s="826"/>
      <c r="X38" s="1381"/>
      <c r="Y38" s="1382"/>
      <c r="Z38" s="827"/>
      <c r="AA38" s="353"/>
      <c r="AB38" s="352"/>
      <c r="AE38" s="730"/>
      <c r="AF38" s="729">
        <v>2</v>
      </c>
    </row>
    <row r="39" spans="1:32" s="729" customFormat="1" ht="15.75">
      <c r="A39" s="595" t="s">
        <v>165</v>
      </c>
      <c r="B39" s="596" t="s">
        <v>43</v>
      </c>
      <c r="C39" s="597">
        <v>5</v>
      </c>
      <c r="D39" s="497"/>
      <c r="E39" s="497"/>
      <c r="F39" s="598"/>
      <c r="G39" s="781">
        <v>4</v>
      </c>
      <c r="H39" s="599">
        <f>G39*30</f>
        <v>120</v>
      </c>
      <c r="I39" s="498">
        <v>14</v>
      </c>
      <c r="J39" s="349" t="s">
        <v>284</v>
      </c>
      <c r="K39" s="349"/>
      <c r="L39" s="349" t="s">
        <v>285</v>
      </c>
      <c r="M39" s="601">
        <f t="shared" si="3"/>
        <v>106</v>
      </c>
      <c r="N39" s="602"/>
      <c r="O39" s="1350"/>
      <c r="P39" s="1371"/>
      <c r="Q39" s="743"/>
      <c r="R39" s="1350"/>
      <c r="S39" s="1390"/>
      <c r="T39" s="602" t="s">
        <v>286</v>
      </c>
      <c r="U39" s="1350"/>
      <c r="V39" s="1371"/>
      <c r="W39" s="826"/>
      <c r="X39" s="1381"/>
      <c r="Y39" s="1382"/>
      <c r="Z39" s="827"/>
      <c r="AA39" s="353"/>
      <c r="AB39" s="352"/>
      <c r="AE39" s="730"/>
      <c r="AF39" s="729">
        <v>3</v>
      </c>
    </row>
    <row r="40" spans="1:31" s="42" customFormat="1" ht="31.5">
      <c r="A40" s="595" t="s">
        <v>166</v>
      </c>
      <c r="B40" s="830" t="s">
        <v>159</v>
      </c>
      <c r="C40" s="597"/>
      <c r="D40" s="349"/>
      <c r="E40" s="349"/>
      <c r="F40" s="598"/>
      <c r="G40" s="825">
        <v>4</v>
      </c>
      <c r="H40" s="821">
        <v>120</v>
      </c>
      <c r="I40" s="498"/>
      <c r="J40" s="497"/>
      <c r="K40" s="349"/>
      <c r="L40" s="349"/>
      <c r="M40" s="601"/>
      <c r="N40" s="602"/>
      <c r="O40" s="1350"/>
      <c r="P40" s="1371"/>
      <c r="Q40" s="743"/>
      <c r="R40" s="1350"/>
      <c r="S40" s="1390"/>
      <c r="T40" s="602"/>
      <c r="U40" s="1350"/>
      <c r="V40" s="1371"/>
      <c r="W40" s="744"/>
      <c r="X40" s="1381"/>
      <c r="Y40" s="1382"/>
      <c r="Z40" s="791"/>
      <c r="AA40" s="351"/>
      <c r="AB40" s="354"/>
      <c r="AE40" s="255"/>
    </row>
    <row r="41" spans="1:32" s="42" customFormat="1" ht="15.75">
      <c r="A41" s="595" t="s">
        <v>256</v>
      </c>
      <c r="B41" s="831" t="s">
        <v>257</v>
      </c>
      <c r="C41" s="597"/>
      <c r="D41" s="349">
        <v>4</v>
      </c>
      <c r="E41" s="349"/>
      <c r="F41" s="598"/>
      <c r="G41" s="825">
        <v>2</v>
      </c>
      <c r="H41" s="821">
        <v>60</v>
      </c>
      <c r="I41" s="498">
        <v>4</v>
      </c>
      <c r="J41" s="497" t="s">
        <v>133</v>
      </c>
      <c r="K41" s="349"/>
      <c r="L41" s="349"/>
      <c r="M41" s="601">
        <f>H41-I41</f>
        <v>56</v>
      </c>
      <c r="N41" s="602"/>
      <c r="O41" s="494"/>
      <c r="P41" s="495"/>
      <c r="Q41" s="743"/>
      <c r="R41" s="1350" t="s">
        <v>133</v>
      </c>
      <c r="S41" s="1390"/>
      <c r="T41" s="602"/>
      <c r="U41" s="1350"/>
      <c r="V41" s="1371"/>
      <c r="W41" s="744"/>
      <c r="X41" s="1381"/>
      <c r="Y41" s="1382"/>
      <c r="Z41" s="832"/>
      <c r="AA41" s="351"/>
      <c r="AB41" s="354"/>
      <c r="AE41" s="255"/>
      <c r="AF41" s="42">
        <v>2</v>
      </c>
    </row>
    <row r="42" spans="1:32" s="42" customFormat="1" ht="15.75">
      <c r="A42" s="595" t="s">
        <v>258</v>
      </c>
      <c r="B42" s="833" t="s">
        <v>259</v>
      </c>
      <c r="C42" s="597">
        <v>9</v>
      </c>
      <c r="D42" s="349"/>
      <c r="E42" s="349"/>
      <c r="F42" s="598"/>
      <c r="G42" s="825">
        <v>2</v>
      </c>
      <c r="H42" s="821">
        <v>60</v>
      </c>
      <c r="I42" s="498">
        <v>4</v>
      </c>
      <c r="J42" s="497" t="s">
        <v>133</v>
      </c>
      <c r="K42" s="349"/>
      <c r="L42" s="349"/>
      <c r="M42" s="601">
        <f>H42-I42</f>
        <v>56</v>
      </c>
      <c r="N42" s="602"/>
      <c r="O42" s="1350"/>
      <c r="P42" s="1371"/>
      <c r="Q42" s="743"/>
      <c r="R42" s="1350"/>
      <c r="S42" s="1390"/>
      <c r="T42" s="602"/>
      <c r="U42" s="1350"/>
      <c r="V42" s="1371"/>
      <c r="W42" s="744"/>
      <c r="X42" s="1381"/>
      <c r="Y42" s="1382"/>
      <c r="Z42" s="832" t="s">
        <v>133</v>
      </c>
      <c r="AA42" s="351"/>
      <c r="AB42" s="354"/>
      <c r="AE42" s="255"/>
      <c r="AF42" s="42">
        <v>5</v>
      </c>
    </row>
    <row r="43" spans="1:31" s="42" customFormat="1" ht="15.75">
      <c r="A43" s="595" t="s">
        <v>154</v>
      </c>
      <c r="B43" s="596" t="s">
        <v>39</v>
      </c>
      <c r="C43" s="828"/>
      <c r="D43" s="497"/>
      <c r="E43" s="497"/>
      <c r="F43" s="598"/>
      <c r="G43" s="834">
        <f>G44+G45</f>
        <v>11</v>
      </c>
      <c r="H43" s="835">
        <f>H44+H45</f>
        <v>330</v>
      </c>
      <c r="I43" s="498"/>
      <c r="J43" s="349"/>
      <c r="K43" s="497"/>
      <c r="L43" s="349"/>
      <c r="M43" s="836"/>
      <c r="N43" s="602"/>
      <c r="O43" s="1350"/>
      <c r="P43" s="1371"/>
      <c r="Q43" s="794"/>
      <c r="R43" s="1350"/>
      <c r="S43" s="1390"/>
      <c r="T43" s="602"/>
      <c r="U43" s="1350"/>
      <c r="V43" s="1371"/>
      <c r="W43" s="826"/>
      <c r="X43" s="1381"/>
      <c r="Y43" s="1382"/>
      <c r="Z43" s="827"/>
      <c r="AA43" s="353"/>
      <c r="AB43" s="352"/>
      <c r="AE43" s="255"/>
    </row>
    <row r="44" spans="1:32" s="42" customFormat="1" ht="15.75">
      <c r="A44" s="595" t="s">
        <v>181</v>
      </c>
      <c r="B44" s="596" t="s">
        <v>39</v>
      </c>
      <c r="C44" s="597"/>
      <c r="D44" s="349">
        <v>1</v>
      </c>
      <c r="E44" s="497"/>
      <c r="F44" s="598"/>
      <c r="G44" s="781">
        <v>5.5</v>
      </c>
      <c r="H44" s="599">
        <f>G44*30</f>
        <v>165</v>
      </c>
      <c r="I44" s="498">
        <v>16</v>
      </c>
      <c r="J44" s="497" t="s">
        <v>228</v>
      </c>
      <c r="K44" s="497" t="s">
        <v>132</v>
      </c>
      <c r="L44" s="349"/>
      <c r="M44" s="836">
        <f t="shared" si="3"/>
        <v>149</v>
      </c>
      <c r="N44" s="602" t="s">
        <v>287</v>
      </c>
      <c r="O44" s="1350"/>
      <c r="P44" s="1371"/>
      <c r="Q44" s="743"/>
      <c r="R44" s="1350"/>
      <c r="S44" s="1390"/>
      <c r="T44" s="602"/>
      <c r="U44" s="1350"/>
      <c r="V44" s="1371"/>
      <c r="W44" s="826"/>
      <c r="X44" s="1381"/>
      <c r="Y44" s="1382"/>
      <c r="Z44" s="827"/>
      <c r="AA44" s="353"/>
      <c r="AB44" s="352"/>
      <c r="AE44" s="255"/>
      <c r="AF44" s="42">
        <v>1</v>
      </c>
    </row>
    <row r="45" spans="1:32" s="42" customFormat="1" ht="15.75">
      <c r="A45" s="595" t="s">
        <v>182</v>
      </c>
      <c r="B45" s="596" t="s">
        <v>39</v>
      </c>
      <c r="C45" s="597">
        <v>2</v>
      </c>
      <c r="D45" s="497"/>
      <c r="E45" s="497"/>
      <c r="F45" s="598"/>
      <c r="G45" s="781">
        <f>H45/30</f>
        <v>5.5</v>
      </c>
      <c r="H45" s="599">
        <v>165</v>
      </c>
      <c r="I45" s="498">
        <v>16</v>
      </c>
      <c r="J45" s="497" t="s">
        <v>228</v>
      </c>
      <c r="K45" s="497" t="s">
        <v>132</v>
      </c>
      <c r="L45" s="349"/>
      <c r="M45" s="836">
        <f t="shared" si="3"/>
        <v>149</v>
      </c>
      <c r="N45" s="602"/>
      <c r="O45" s="1350" t="s">
        <v>287</v>
      </c>
      <c r="P45" s="1371"/>
      <c r="Q45" s="743"/>
      <c r="R45" s="1350"/>
      <c r="S45" s="1390"/>
      <c r="T45" s="602"/>
      <c r="U45" s="1350"/>
      <c r="V45" s="1371"/>
      <c r="W45" s="826"/>
      <c r="X45" s="1381"/>
      <c r="Y45" s="1382"/>
      <c r="Z45" s="827"/>
      <c r="AA45" s="353"/>
      <c r="AB45" s="352"/>
      <c r="AE45" s="255"/>
      <c r="AF45" s="42">
        <v>1</v>
      </c>
    </row>
    <row r="46" spans="1:32" s="42" customFormat="1" ht="16.5" thickBot="1">
      <c r="A46" s="605" t="s">
        <v>155</v>
      </c>
      <c r="B46" s="837" t="s">
        <v>96</v>
      </c>
      <c r="C46" s="838">
        <v>3</v>
      </c>
      <c r="D46" s="839"/>
      <c r="E46" s="839"/>
      <c r="F46" s="840"/>
      <c r="G46" s="841">
        <f>H46/30</f>
        <v>5</v>
      </c>
      <c r="H46" s="842">
        <v>150</v>
      </c>
      <c r="I46" s="498">
        <v>10</v>
      </c>
      <c r="J46" s="497" t="s">
        <v>134</v>
      </c>
      <c r="K46" s="349"/>
      <c r="L46" s="497" t="s">
        <v>229</v>
      </c>
      <c r="M46" s="843">
        <f t="shared" si="3"/>
        <v>140</v>
      </c>
      <c r="N46" s="615"/>
      <c r="O46" s="1350"/>
      <c r="P46" s="1371"/>
      <c r="Q46" s="844" t="s">
        <v>228</v>
      </c>
      <c r="R46" s="1350"/>
      <c r="S46" s="1390"/>
      <c r="T46" s="615"/>
      <c r="U46" s="1350"/>
      <c r="V46" s="1371"/>
      <c r="W46" s="845"/>
      <c r="X46" s="1381"/>
      <c r="Y46" s="1382"/>
      <c r="Z46" s="846"/>
      <c r="AA46" s="805"/>
      <c r="AB46" s="806"/>
      <c r="AE46" s="255"/>
      <c r="AF46" s="42">
        <v>2</v>
      </c>
    </row>
    <row r="47" spans="1:31" s="42" customFormat="1" ht="16.5" thickBot="1">
      <c r="A47" s="1337" t="s">
        <v>87</v>
      </c>
      <c r="B47" s="1338"/>
      <c r="C47" s="1445"/>
      <c r="D47" s="1445"/>
      <c r="E47" s="1445"/>
      <c r="F47" s="1445"/>
      <c r="G47" s="622">
        <f>G26+G27+G30+G34+G37+G40+G43+G46</f>
        <v>63</v>
      </c>
      <c r="H47" s="809">
        <f>H26+H27+H30+H34+H37+H40+H43+H46</f>
        <v>1890</v>
      </c>
      <c r="I47" s="627">
        <f>SUM(I26:I46)</f>
        <v>166</v>
      </c>
      <c r="J47" s="627">
        <v>102</v>
      </c>
      <c r="K47" s="627">
        <v>24</v>
      </c>
      <c r="L47" s="627">
        <v>40</v>
      </c>
      <c r="M47" s="847">
        <f>SUM(M26:M46)</f>
        <v>1724</v>
      </c>
      <c r="N47" s="810" t="s">
        <v>294</v>
      </c>
      <c r="O47" s="1339" t="s">
        <v>293</v>
      </c>
      <c r="P47" s="1391"/>
      <c r="Q47" s="742" t="s">
        <v>248</v>
      </c>
      <c r="R47" s="1339" t="s">
        <v>286</v>
      </c>
      <c r="S47" s="1392"/>
      <c r="T47" s="810" t="s">
        <v>286</v>
      </c>
      <c r="U47" s="1383"/>
      <c r="V47" s="1387"/>
      <c r="W47" s="811"/>
      <c r="X47" s="1383"/>
      <c r="Y47" s="1384"/>
      <c r="Z47" s="624" t="s">
        <v>133</v>
      </c>
      <c r="AA47" s="625"/>
      <c r="AB47" s="848"/>
      <c r="AE47" s="255"/>
    </row>
    <row r="48" spans="1:31" s="42" customFormat="1" ht="16.5" thickBot="1">
      <c r="A48" s="1337" t="s">
        <v>160</v>
      </c>
      <c r="B48" s="1419"/>
      <c r="C48" s="1419"/>
      <c r="D48" s="1419"/>
      <c r="E48" s="1419"/>
      <c r="F48" s="1419"/>
      <c r="G48" s="1419"/>
      <c r="H48" s="1419"/>
      <c r="I48" s="1419"/>
      <c r="J48" s="1419"/>
      <c r="K48" s="1419"/>
      <c r="L48" s="1419"/>
      <c r="M48" s="1419"/>
      <c r="N48" s="1419"/>
      <c r="O48" s="1419"/>
      <c r="P48" s="1419"/>
      <c r="Q48" s="1419"/>
      <c r="R48" s="1419"/>
      <c r="S48" s="1419"/>
      <c r="T48" s="1419"/>
      <c r="U48" s="1419"/>
      <c r="V48" s="1419"/>
      <c r="W48" s="1419"/>
      <c r="X48" s="1419"/>
      <c r="Y48" s="1419"/>
      <c r="Z48" s="1419"/>
      <c r="AA48" s="1419"/>
      <c r="AB48" s="1420"/>
      <c r="AE48" s="255"/>
    </row>
    <row r="49" spans="1:31" s="42" customFormat="1" ht="16.5" thickBot="1">
      <c r="A49" s="1337" t="s">
        <v>161</v>
      </c>
      <c r="B49" s="1419"/>
      <c r="C49" s="1419"/>
      <c r="D49" s="1419"/>
      <c r="E49" s="1419"/>
      <c r="F49" s="1419"/>
      <c r="G49" s="1419"/>
      <c r="H49" s="1419"/>
      <c r="I49" s="1419"/>
      <c r="J49" s="1419"/>
      <c r="K49" s="1419"/>
      <c r="L49" s="1419"/>
      <c r="M49" s="1419"/>
      <c r="N49" s="1419"/>
      <c r="O49" s="1419"/>
      <c r="P49" s="1419"/>
      <c r="Q49" s="1419"/>
      <c r="R49" s="1419"/>
      <c r="S49" s="1419"/>
      <c r="T49" s="1419"/>
      <c r="U49" s="1419"/>
      <c r="V49" s="1419"/>
      <c r="W49" s="1419"/>
      <c r="X49" s="1419"/>
      <c r="Y49" s="1419"/>
      <c r="Z49" s="1419"/>
      <c r="AA49" s="1419"/>
      <c r="AB49" s="1420"/>
      <c r="AE49" s="255"/>
    </row>
    <row r="50" spans="1:31" s="42" customFormat="1" ht="16.5" thickBot="1">
      <c r="A50" s="1337" t="s">
        <v>339</v>
      </c>
      <c r="B50" s="1419"/>
      <c r="C50" s="1419"/>
      <c r="D50" s="1419"/>
      <c r="E50" s="1419"/>
      <c r="F50" s="1419"/>
      <c r="G50" s="1419"/>
      <c r="H50" s="1419"/>
      <c r="I50" s="1419"/>
      <c r="J50" s="1419"/>
      <c r="K50" s="1419"/>
      <c r="L50" s="1419"/>
      <c r="M50" s="1419"/>
      <c r="N50" s="1419"/>
      <c r="O50" s="1419"/>
      <c r="P50" s="1419"/>
      <c r="Q50" s="1419"/>
      <c r="R50" s="1419"/>
      <c r="S50" s="1419"/>
      <c r="T50" s="1419"/>
      <c r="U50" s="1419"/>
      <c r="V50" s="1419"/>
      <c r="W50" s="1419"/>
      <c r="X50" s="1419"/>
      <c r="Y50" s="1419"/>
      <c r="Z50" s="1419"/>
      <c r="AA50" s="1419"/>
      <c r="AB50" s="1420"/>
      <c r="AE50" s="255"/>
    </row>
    <row r="51" spans="1:36" s="729" customFormat="1" ht="31.5">
      <c r="A51" s="764" t="s">
        <v>183</v>
      </c>
      <c r="B51" s="849" t="s">
        <v>46</v>
      </c>
      <c r="C51" s="766">
        <v>6</v>
      </c>
      <c r="D51" s="850"/>
      <c r="E51" s="850"/>
      <c r="F51" s="851"/>
      <c r="G51" s="852">
        <v>5</v>
      </c>
      <c r="H51" s="853">
        <f aca="true" t="shared" si="4" ref="H51:H56">G51*30</f>
        <v>150</v>
      </c>
      <c r="I51" s="854">
        <v>12</v>
      </c>
      <c r="J51" s="818" t="s">
        <v>134</v>
      </c>
      <c r="K51" s="818"/>
      <c r="L51" s="818" t="s">
        <v>133</v>
      </c>
      <c r="M51" s="772">
        <f>H51-I51</f>
        <v>138</v>
      </c>
      <c r="N51" s="774"/>
      <c r="O51" s="1378"/>
      <c r="P51" s="1379"/>
      <c r="Q51" s="774"/>
      <c r="R51" s="1378"/>
      <c r="S51" s="1379"/>
      <c r="T51" s="774"/>
      <c r="U51" s="1374" t="s">
        <v>282</v>
      </c>
      <c r="V51" s="1375"/>
      <c r="W51" s="855"/>
      <c r="X51" s="1385"/>
      <c r="Y51" s="1386"/>
      <c r="Z51" s="855"/>
      <c r="AA51" s="850"/>
      <c r="AB51" s="851"/>
      <c r="AE51" s="730"/>
      <c r="AF51" s="729">
        <v>3</v>
      </c>
      <c r="AI51" s="729" t="s">
        <v>304</v>
      </c>
      <c r="AJ51" s="731">
        <f>SUMIF(AF$51:AF$65,AF3,G$51:G$65)</f>
        <v>0</v>
      </c>
    </row>
    <row r="52" spans="1:36" s="729" customFormat="1" ht="15.75">
      <c r="A52" s="595" t="s">
        <v>184</v>
      </c>
      <c r="B52" s="606" t="s">
        <v>49</v>
      </c>
      <c r="C52" s="597">
        <v>6</v>
      </c>
      <c r="D52" s="497"/>
      <c r="E52" s="497"/>
      <c r="F52" s="856"/>
      <c r="G52" s="834">
        <v>4</v>
      </c>
      <c r="H52" s="857">
        <f t="shared" si="4"/>
        <v>120</v>
      </c>
      <c r="I52" s="498">
        <v>12</v>
      </c>
      <c r="J52" s="497" t="s">
        <v>134</v>
      </c>
      <c r="K52" s="349"/>
      <c r="L52" s="497" t="s">
        <v>133</v>
      </c>
      <c r="M52" s="782">
        <f>H52-I52</f>
        <v>108</v>
      </c>
      <c r="N52" s="602"/>
      <c r="O52" s="1350"/>
      <c r="P52" s="1371"/>
      <c r="Q52" s="602"/>
      <c r="R52" s="1350"/>
      <c r="S52" s="1371"/>
      <c r="T52" s="602"/>
      <c r="U52" s="1369" t="s">
        <v>282</v>
      </c>
      <c r="V52" s="1370"/>
      <c r="W52" s="832"/>
      <c r="X52" s="1361"/>
      <c r="Y52" s="1362"/>
      <c r="Z52" s="603"/>
      <c r="AA52" s="351"/>
      <c r="AB52" s="354"/>
      <c r="AE52" s="730"/>
      <c r="AF52" s="729">
        <v>3</v>
      </c>
      <c r="AI52" s="729" t="s">
        <v>305</v>
      </c>
      <c r="AJ52" s="731">
        <f>SUMIF(AF$51:AF$65,AF4,G$51:G$65)</f>
        <v>13</v>
      </c>
    </row>
    <row r="53" spans="1:36" s="42" customFormat="1" ht="15.75">
      <c r="A53" s="595" t="s">
        <v>185</v>
      </c>
      <c r="B53" s="606" t="s">
        <v>47</v>
      </c>
      <c r="C53" s="597"/>
      <c r="D53" s="497"/>
      <c r="E53" s="497"/>
      <c r="F53" s="856"/>
      <c r="G53" s="825">
        <f>G54+G55</f>
        <v>10</v>
      </c>
      <c r="H53" s="858">
        <f t="shared" si="4"/>
        <v>300</v>
      </c>
      <c r="I53" s="498"/>
      <c r="J53" s="497"/>
      <c r="K53" s="349"/>
      <c r="L53" s="497"/>
      <c r="M53" s="782"/>
      <c r="N53" s="602"/>
      <c r="O53" s="1350"/>
      <c r="P53" s="1371"/>
      <c r="Q53" s="602"/>
      <c r="R53" s="1350"/>
      <c r="S53" s="1371"/>
      <c r="T53" s="602"/>
      <c r="U53" s="1350"/>
      <c r="V53" s="1371"/>
      <c r="W53" s="832"/>
      <c r="X53" s="1367"/>
      <c r="Y53" s="1368"/>
      <c r="Z53" s="603"/>
      <c r="AA53" s="351"/>
      <c r="AB53" s="354"/>
      <c r="AE53" s="255"/>
      <c r="AI53" s="38" t="s">
        <v>306</v>
      </c>
      <c r="AJ53" s="482">
        <f>SUMIF(AF$51:AF$65,AF5,G$51:G$65)</f>
        <v>29.5</v>
      </c>
    </row>
    <row r="54" spans="1:36" s="729" customFormat="1" ht="15.75">
      <c r="A54" s="595" t="s">
        <v>219</v>
      </c>
      <c r="B54" s="606" t="s">
        <v>47</v>
      </c>
      <c r="C54" s="597">
        <v>6</v>
      </c>
      <c r="D54" s="497"/>
      <c r="E54" s="497"/>
      <c r="F54" s="352"/>
      <c r="G54" s="834">
        <v>7.5</v>
      </c>
      <c r="H54" s="859">
        <f t="shared" si="4"/>
        <v>225</v>
      </c>
      <c r="I54" s="498">
        <v>16</v>
      </c>
      <c r="J54" s="497" t="s">
        <v>228</v>
      </c>
      <c r="K54" s="349"/>
      <c r="L54" s="349" t="s">
        <v>239</v>
      </c>
      <c r="M54" s="782">
        <f aca="true" t="shared" si="5" ref="M54:M60">H54-I54</f>
        <v>209</v>
      </c>
      <c r="N54" s="602"/>
      <c r="O54" s="1350"/>
      <c r="P54" s="1371"/>
      <c r="Q54" s="602"/>
      <c r="R54" s="1350"/>
      <c r="S54" s="1371"/>
      <c r="T54" s="602"/>
      <c r="U54" s="1369" t="s">
        <v>240</v>
      </c>
      <c r="V54" s="1370"/>
      <c r="W54" s="832"/>
      <c r="X54" s="1361"/>
      <c r="Y54" s="1362"/>
      <c r="Z54" s="603"/>
      <c r="AA54" s="351"/>
      <c r="AB54" s="354"/>
      <c r="AE54" s="730"/>
      <c r="AF54" s="729">
        <v>3</v>
      </c>
      <c r="AI54" s="729" t="s">
        <v>307</v>
      </c>
      <c r="AJ54" s="731">
        <f>SUMIF(AF$51:AF$65,AF6,G$51:G$65)</f>
        <v>9.5</v>
      </c>
    </row>
    <row r="55" spans="1:36" s="42" customFormat="1" ht="15.75">
      <c r="A55" s="595" t="s">
        <v>220</v>
      </c>
      <c r="B55" s="606" t="s">
        <v>79</v>
      </c>
      <c r="C55" s="597"/>
      <c r="D55" s="497"/>
      <c r="E55" s="349">
        <v>7</v>
      </c>
      <c r="F55" s="856"/>
      <c r="G55" s="825">
        <v>2.5</v>
      </c>
      <c r="H55" s="858">
        <f t="shared" si="4"/>
        <v>75</v>
      </c>
      <c r="I55" s="498">
        <v>8</v>
      </c>
      <c r="J55" s="349"/>
      <c r="K55" s="349"/>
      <c r="L55" s="349" t="s">
        <v>98</v>
      </c>
      <c r="M55" s="782">
        <f t="shared" si="5"/>
        <v>67</v>
      </c>
      <c r="N55" s="602"/>
      <c r="O55" s="1350"/>
      <c r="P55" s="1371"/>
      <c r="Q55" s="602"/>
      <c r="R55" s="1350"/>
      <c r="S55" s="1371"/>
      <c r="T55" s="602"/>
      <c r="U55" s="1350"/>
      <c r="V55" s="1371"/>
      <c r="W55" s="832" t="s">
        <v>97</v>
      </c>
      <c r="X55" s="1367"/>
      <c r="Y55" s="1368"/>
      <c r="Z55" s="603"/>
      <c r="AA55" s="351"/>
      <c r="AB55" s="354"/>
      <c r="AE55" s="255"/>
      <c r="AF55" s="42">
        <v>4</v>
      </c>
      <c r="AI55" s="38" t="s">
        <v>308</v>
      </c>
      <c r="AJ55" s="482">
        <f>SUMIF(AF$51:AF$65,AF7,G$51:G$65)</f>
        <v>3</v>
      </c>
    </row>
    <row r="56" spans="1:36" s="42" customFormat="1" ht="31.5">
      <c r="A56" s="595" t="s">
        <v>186</v>
      </c>
      <c r="B56" s="606" t="s">
        <v>48</v>
      </c>
      <c r="C56" s="597">
        <v>7</v>
      </c>
      <c r="D56" s="349"/>
      <c r="E56" s="349"/>
      <c r="F56" s="856"/>
      <c r="G56" s="825">
        <v>7</v>
      </c>
      <c r="H56" s="859">
        <f t="shared" si="4"/>
        <v>210</v>
      </c>
      <c r="I56" s="498">
        <v>12</v>
      </c>
      <c r="J56" s="497" t="s">
        <v>134</v>
      </c>
      <c r="K56" s="349"/>
      <c r="L56" s="497" t="s">
        <v>133</v>
      </c>
      <c r="M56" s="782">
        <f t="shared" si="5"/>
        <v>198</v>
      </c>
      <c r="N56" s="602"/>
      <c r="O56" s="1350"/>
      <c r="P56" s="1371"/>
      <c r="Q56" s="602"/>
      <c r="R56" s="1350"/>
      <c r="S56" s="1371"/>
      <c r="T56" s="602"/>
      <c r="U56" s="1350"/>
      <c r="V56" s="1371"/>
      <c r="W56" s="832" t="s">
        <v>282</v>
      </c>
      <c r="X56" s="1367"/>
      <c r="Y56" s="1368"/>
      <c r="Z56" s="603"/>
      <c r="AA56" s="351"/>
      <c r="AB56" s="354"/>
      <c r="AE56" s="255"/>
      <c r="AF56" s="42">
        <v>4</v>
      </c>
      <c r="AJ56" s="42">
        <f>SUM(AJ51:AJ55)</f>
        <v>55</v>
      </c>
    </row>
    <row r="57" spans="1:32" s="729" customFormat="1" ht="15.75">
      <c r="A57" s="595" t="s">
        <v>187</v>
      </c>
      <c r="B57" s="606" t="s">
        <v>476</v>
      </c>
      <c r="C57" s="597">
        <v>5</v>
      </c>
      <c r="D57" s="497"/>
      <c r="E57" s="497"/>
      <c r="F57" s="856"/>
      <c r="G57" s="834">
        <v>4</v>
      </c>
      <c r="H57" s="859">
        <f aca="true" t="shared" si="6" ref="H57:H62">G57*30</f>
        <v>120</v>
      </c>
      <c r="I57" s="498">
        <v>8</v>
      </c>
      <c r="J57" s="497" t="s">
        <v>134</v>
      </c>
      <c r="K57" s="349"/>
      <c r="L57" s="497"/>
      <c r="M57" s="782">
        <f t="shared" si="5"/>
        <v>112</v>
      </c>
      <c r="N57" s="602"/>
      <c r="O57" s="1350"/>
      <c r="P57" s="1371"/>
      <c r="Q57" s="602"/>
      <c r="R57" s="1350"/>
      <c r="S57" s="1371"/>
      <c r="T57" s="828" t="s">
        <v>134</v>
      </c>
      <c r="U57" s="1369"/>
      <c r="V57" s="1370"/>
      <c r="W57" s="832"/>
      <c r="X57" s="1361"/>
      <c r="Y57" s="1362"/>
      <c r="Z57" s="603"/>
      <c r="AA57" s="351"/>
      <c r="AB57" s="354"/>
      <c r="AE57" s="730"/>
      <c r="AF57" s="729">
        <v>3</v>
      </c>
    </row>
    <row r="58" spans="1:31" s="42" customFormat="1" ht="15.75">
      <c r="A58" s="595" t="s">
        <v>188</v>
      </c>
      <c r="B58" s="606" t="s">
        <v>42</v>
      </c>
      <c r="C58" s="828"/>
      <c r="D58" s="497"/>
      <c r="E58" s="497"/>
      <c r="F58" s="856"/>
      <c r="G58" s="825">
        <f>G59+G60</f>
        <v>9</v>
      </c>
      <c r="H58" s="860">
        <f t="shared" si="6"/>
        <v>270</v>
      </c>
      <c r="I58" s="498"/>
      <c r="J58" s="349"/>
      <c r="K58" s="349"/>
      <c r="L58" s="349"/>
      <c r="M58" s="782"/>
      <c r="N58" s="602"/>
      <c r="O58" s="1350"/>
      <c r="P58" s="1371"/>
      <c r="Q58" s="602"/>
      <c r="R58" s="1350"/>
      <c r="S58" s="1371"/>
      <c r="T58" s="602"/>
      <c r="U58" s="1350"/>
      <c r="V58" s="1371"/>
      <c r="W58" s="793"/>
      <c r="X58" s="1367"/>
      <c r="Y58" s="1368"/>
      <c r="Z58" s="827"/>
      <c r="AA58" s="353"/>
      <c r="AB58" s="352"/>
      <c r="AE58" s="255"/>
    </row>
    <row r="59" spans="1:32" s="42" customFormat="1" ht="15.75">
      <c r="A59" s="595" t="s">
        <v>193</v>
      </c>
      <c r="B59" s="606" t="s">
        <v>42</v>
      </c>
      <c r="C59" s="597">
        <v>3</v>
      </c>
      <c r="D59" s="497"/>
      <c r="E59" s="497"/>
      <c r="F59" s="856"/>
      <c r="G59" s="829">
        <v>4</v>
      </c>
      <c r="H59" s="860">
        <f t="shared" si="6"/>
        <v>120</v>
      </c>
      <c r="I59" s="500">
        <v>14</v>
      </c>
      <c r="J59" s="654" t="s">
        <v>134</v>
      </c>
      <c r="K59" s="654"/>
      <c r="L59" s="654" t="s">
        <v>239</v>
      </c>
      <c r="M59" s="861">
        <f t="shared" si="5"/>
        <v>106</v>
      </c>
      <c r="N59" s="862"/>
      <c r="O59" s="1342"/>
      <c r="P59" s="1380"/>
      <c r="Q59" s="687" t="s">
        <v>286</v>
      </c>
      <c r="R59" s="1350"/>
      <c r="S59" s="1371"/>
      <c r="T59" s="602"/>
      <c r="U59" s="1350"/>
      <c r="V59" s="1371"/>
      <c r="W59" s="793"/>
      <c r="X59" s="1367"/>
      <c r="Y59" s="1368"/>
      <c r="Z59" s="827"/>
      <c r="AA59" s="353"/>
      <c r="AB59" s="352"/>
      <c r="AE59" s="255"/>
      <c r="AF59" s="42">
        <v>2</v>
      </c>
    </row>
    <row r="60" spans="1:32" s="42" customFormat="1" ht="15.75">
      <c r="A60" s="595" t="s">
        <v>221</v>
      </c>
      <c r="B60" s="606" t="s">
        <v>75</v>
      </c>
      <c r="C60" s="597">
        <v>4</v>
      </c>
      <c r="D60" s="497"/>
      <c r="E60" s="497"/>
      <c r="F60" s="856"/>
      <c r="G60" s="829">
        <v>5</v>
      </c>
      <c r="H60" s="860">
        <f t="shared" si="6"/>
        <v>150</v>
      </c>
      <c r="I60" s="498">
        <v>14</v>
      </c>
      <c r="J60" s="349" t="s">
        <v>134</v>
      </c>
      <c r="K60" s="349"/>
      <c r="L60" s="349" t="s">
        <v>239</v>
      </c>
      <c r="M60" s="782">
        <f t="shared" si="5"/>
        <v>136</v>
      </c>
      <c r="N60" s="602"/>
      <c r="O60" s="1350"/>
      <c r="P60" s="1371"/>
      <c r="Q60" s="602"/>
      <c r="R60" s="1369" t="s">
        <v>286</v>
      </c>
      <c r="S60" s="1370"/>
      <c r="T60" s="602"/>
      <c r="U60" s="1350"/>
      <c r="V60" s="1371"/>
      <c r="W60" s="793"/>
      <c r="X60" s="1367"/>
      <c r="Y60" s="1368"/>
      <c r="Z60" s="827"/>
      <c r="AA60" s="353"/>
      <c r="AB60" s="352"/>
      <c r="AE60" s="255"/>
      <c r="AF60" s="42">
        <v>2</v>
      </c>
    </row>
    <row r="61" spans="1:32" s="729" customFormat="1" ht="31.5">
      <c r="A61" s="595" t="s">
        <v>189</v>
      </c>
      <c r="B61" s="606" t="s">
        <v>288</v>
      </c>
      <c r="C61" s="828"/>
      <c r="D61" s="497"/>
      <c r="E61" s="497"/>
      <c r="F61" s="856">
        <v>6</v>
      </c>
      <c r="G61" s="781">
        <v>1</v>
      </c>
      <c r="H61" s="863">
        <v>30</v>
      </c>
      <c r="I61" s="498">
        <v>4</v>
      </c>
      <c r="J61" s="497"/>
      <c r="K61" s="349"/>
      <c r="L61" s="499" t="s">
        <v>133</v>
      </c>
      <c r="M61" s="864">
        <f>H61-I61</f>
        <v>26</v>
      </c>
      <c r="N61" s="602"/>
      <c r="O61" s="1350"/>
      <c r="P61" s="1371"/>
      <c r="Q61" s="602"/>
      <c r="R61" s="1350"/>
      <c r="S61" s="1371"/>
      <c r="T61" s="602"/>
      <c r="U61" s="1350" t="s">
        <v>133</v>
      </c>
      <c r="V61" s="1371"/>
      <c r="W61" s="793"/>
      <c r="X61" s="1361"/>
      <c r="Y61" s="1362"/>
      <c r="Z61" s="827"/>
      <c r="AA61" s="353"/>
      <c r="AB61" s="352"/>
      <c r="AE61" s="730"/>
      <c r="AF61" s="729">
        <v>3</v>
      </c>
    </row>
    <row r="62" spans="1:32" s="729" customFormat="1" ht="15.75">
      <c r="A62" s="595" t="s">
        <v>222</v>
      </c>
      <c r="B62" s="606" t="s">
        <v>44</v>
      </c>
      <c r="C62" s="597">
        <v>5</v>
      </c>
      <c r="D62" s="497"/>
      <c r="E62" s="497"/>
      <c r="F62" s="352"/>
      <c r="G62" s="834">
        <v>5</v>
      </c>
      <c r="H62" s="863">
        <f t="shared" si="6"/>
        <v>150</v>
      </c>
      <c r="I62" s="498">
        <v>14</v>
      </c>
      <c r="J62" s="349" t="s">
        <v>134</v>
      </c>
      <c r="K62" s="349"/>
      <c r="L62" s="349" t="s">
        <v>239</v>
      </c>
      <c r="M62" s="782">
        <f>H62-I62</f>
        <v>136</v>
      </c>
      <c r="N62" s="602"/>
      <c r="O62" s="1350"/>
      <c r="P62" s="1371"/>
      <c r="Q62" s="602"/>
      <c r="R62" s="1350"/>
      <c r="S62" s="1371"/>
      <c r="T62" s="828" t="s">
        <v>286</v>
      </c>
      <c r="U62" s="1350"/>
      <c r="V62" s="1371"/>
      <c r="W62" s="793"/>
      <c r="X62" s="1361"/>
      <c r="Y62" s="1362"/>
      <c r="Z62" s="827"/>
      <c r="AA62" s="353"/>
      <c r="AB62" s="352"/>
      <c r="AE62" s="730"/>
      <c r="AF62" s="729">
        <v>3</v>
      </c>
    </row>
    <row r="63" spans="1:32" s="729" customFormat="1" ht="15.75">
      <c r="A63" s="595" t="s">
        <v>190</v>
      </c>
      <c r="B63" s="606" t="s">
        <v>72</v>
      </c>
      <c r="C63" s="597">
        <v>6</v>
      </c>
      <c r="D63" s="349"/>
      <c r="E63" s="349"/>
      <c r="F63" s="856"/>
      <c r="G63" s="834">
        <v>3</v>
      </c>
      <c r="H63" s="859">
        <v>90</v>
      </c>
      <c r="I63" s="498">
        <v>8</v>
      </c>
      <c r="J63" s="497" t="s">
        <v>134</v>
      </c>
      <c r="K63" s="349"/>
      <c r="L63" s="497"/>
      <c r="M63" s="782">
        <f>H63-I63</f>
        <v>82</v>
      </c>
      <c r="N63" s="602"/>
      <c r="O63" s="1350"/>
      <c r="P63" s="1371"/>
      <c r="Q63" s="602"/>
      <c r="R63" s="1350"/>
      <c r="S63" s="1371"/>
      <c r="T63" s="602"/>
      <c r="U63" s="1369" t="s">
        <v>134</v>
      </c>
      <c r="V63" s="1370"/>
      <c r="W63" s="832"/>
      <c r="X63" s="1361"/>
      <c r="Y63" s="1362"/>
      <c r="Z63" s="603"/>
      <c r="AA63" s="351"/>
      <c r="AB63" s="354"/>
      <c r="AE63" s="730"/>
      <c r="AF63" s="729">
        <v>3</v>
      </c>
    </row>
    <row r="64" spans="1:32" s="729" customFormat="1" ht="15.75">
      <c r="A64" s="595" t="s">
        <v>191</v>
      </c>
      <c r="B64" s="606" t="s">
        <v>74</v>
      </c>
      <c r="C64" s="597">
        <v>4</v>
      </c>
      <c r="D64" s="497"/>
      <c r="E64" s="497"/>
      <c r="F64" s="856"/>
      <c r="G64" s="834">
        <v>4</v>
      </c>
      <c r="H64" s="859">
        <v>120</v>
      </c>
      <c r="I64" s="498">
        <v>8</v>
      </c>
      <c r="J64" s="497" t="s">
        <v>134</v>
      </c>
      <c r="K64" s="349"/>
      <c r="L64" s="497"/>
      <c r="M64" s="782">
        <f>H64-I64</f>
        <v>112</v>
      </c>
      <c r="N64" s="602"/>
      <c r="O64" s="1350"/>
      <c r="P64" s="1371"/>
      <c r="Q64" s="602"/>
      <c r="R64" s="1369" t="s">
        <v>134</v>
      </c>
      <c r="S64" s="1370"/>
      <c r="T64" s="602"/>
      <c r="U64" s="1350"/>
      <c r="V64" s="1371"/>
      <c r="W64" s="832"/>
      <c r="X64" s="1361"/>
      <c r="Y64" s="1362"/>
      <c r="Z64" s="603"/>
      <c r="AA64" s="351"/>
      <c r="AB64" s="354"/>
      <c r="AE64" s="730"/>
      <c r="AF64" s="729">
        <v>2</v>
      </c>
    </row>
    <row r="65" spans="1:32" s="42" customFormat="1" ht="32.25" thickBot="1">
      <c r="A65" s="605" t="s">
        <v>192</v>
      </c>
      <c r="B65" s="607" t="s">
        <v>89</v>
      </c>
      <c r="C65" s="608">
        <v>9</v>
      </c>
      <c r="D65" s="609"/>
      <c r="E65" s="609"/>
      <c r="F65" s="610"/>
      <c r="G65" s="611">
        <f>H65/30</f>
        <v>3</v>
      </c>
      <c r="H65" s="612">
        <v>90</v>
      </c>
      <c r="I65" s="613">
        <v>4</v>
      </c>
      <c r="J65" s="300" t="s">
        <v>133</v>
      </c>
      <c r="K65" s="300"/>
      <c r="L65" s="609"/>
      <c r="M65" s="614">
        <f>H65-I65</f>
        <v>86</v>
      </c>
      <c r="N65" s="615"/>
      <c r="O65" s="1372"/>
      <c r="P65" s="1373"/>
      <c r="Q65" s="615"/>
      <c r="R65" s="1372"/>
      <c r="S65" s="1373"/>
      <c r="T65" s="615"/>
      <c r="U65" s="1372"/>
      <c r="V65" s="1373"/>
      <c r="W65" s="616"/>
      <c r="X65" s="1363"/>
      <c r="Y65" s="1364"/>
      <c r="Z65" s="616" t="s">
        <v>133</v>
      </c>
      <c r="AA65" s="304"/>
      <c r="AB65" s="617"/>
      <c r="AE65" s="255"/>
      <c r="AF65" s="42">
        <v>5</v>
      </c>
    </row>
    <row r="66" spans="1:31" s="42" customFormat="1" ht="16.5" thickBot="1">
      <c r="A66" s="745"/>
      <c r="B66" s="618" t="s">
        <v>167</v>
      </c>
      <c r="C66" s="619"/>
      <c r="D66" s="620"/>
      <c r="E66" s="620"/>
      <c r="F66" s="621"/>
      <c r="G66" s="622">
        <f>G52+G53+G56+G57+G58+G62+G63+G64+G51+G65+G61</f>
        <v>55</v>
      </c>
      <c r="H66" s="626">
        <f>H52+H53+H56+H57+H58+H62+H63+H64+H51+H65+H61</f>
        <v>1650</v>
      </c>
      <c r="I66" s="627">
        <f>SUM(I51:I65)</f>
        <v>134</v>
      </c>
      <c r="J66" s="627">
        <v>86</v>
      </c>
      <c r="K66" s="628"/>
      <c r="L66" s="627">
        <v>48</v>
      </c>
      <c r="M66" s="629">
        <f>SUM(M51:M65)</f>
        <v>1516</v>
      </c>
      <c r="N66" s="619"/>
      <c r="O66" s="1376"/>
      <c r="P66" s="1377"/>
      <c r="Q66" s="623" t="s">
        <v>286</v>
      </c>
      <c r="R66" s="1356" t="s">
        <v>290</v>
      </c>
      <c r="S66" s="1357"/>
      <c r="T66" s="623" t="s">
        <v>290</v>
      </c>
      <c r="U66" s="1356" t="s">
        <v>291</v>
      </c>
      <c r="V66" s="1357"/>
      <c r="W66" s="623" t="s">
        <v>289</v>
      </c>
      <c r="X66" s="1365"/>
      <c r="Y66" s="1366"/>
      <c r="Z66" s="624" t="s">
        <v>133</v>
      </c>
      <c r="AA66" s="625"/>
      <c r="AB66" s="621"/>
      <c r="AE66" s="255"/>
    </row>
    <row r="67" spans="1:31" s="42" customFormat="1" ht="16.5" customHeight="1" thickBot="1">
      <c r="A67" s="1337" t="s">
        <v>408</v>
      </c>
      <c r="B67" s="1419"/>
      <c r="C67" s="1419"/>
      <c r="D67" s="1419"/>
      <c r="E67" s="1419"/>
      <c r="F67" s="1419"/>
      <c r="G67" s="1419"/>
      <c r="H67" s="1419"/>
      <c r="I67" s="1419"/>
      <c r="J67" s="1419"/>
      <c r="K67" s="1419"/>
      <c r="L67" s="1419"/>
      <c r="M67" s="1419"/>
      <c r="N67" s="1419"/>
      <c r="O67" s="1419"/>
      <c r="P67" s="1419"/>
      <c r="Q67" s="1419"/>
      <c r="R67" s="1419"/>
      <c r="S67" s="1419"/>
      <c r="T67" s="1419"/>
      <c r="U67" s="1419"/>
      <c r="V67" s="1419"/>
      <c r="W67" s="1419"/>
      <c r="X67" s="1419"/>
      <c r="Y67" s="1419"/>
      <c r="Z67" s="1419"/>
      <c r="AA67" s="1419"/>
      <c r="AB67" s="1420"/>
      <c r="AE67" s="255"/>
    </row>
    <row r="68" spans="1:31" s="42" customFormat="1" ht="15.75" hidden="1">
      <c r="A68" s="630"/>
      <c r="B68" s="631"/>
      <c r="C68" s="632"/>
      <c r="D68" s="632"/>
      <c r="E68" s="632"/>
      <c r="F68" s="632"/>
      <c r="G68" s="633"/>
      <c r="H68" s="633"/>
      <c r="I68" s="633"/>
      <c r="J68" s="634"/>
      <c r="K68" s="635"/>
      <c r="L68" s="636"/>
      <c r="M68" s="634"/>
      <c r="N68" s="637"/>
      <c r="O68" s="637"/>
      <c r="P68" s="637"/>
      <c r="Q68" s="637"/>
      <c r="R68" s="637"/>
      <c r="S68" s="637"/>
      <c r="T68" s="638"/>
      <c r="U68" s="638"/>
      <c r="V68" s="638"/>
      <c r="W68" s="638"/>
      <c r="X68" s="638"/>
      <c r="Y68" s="638"/>
      <c r="Z68" s="638"/>
      <c r="AA68" s="638"/>
      <c r="AB68" s="639"/>
      <c r="AE68" s="255"/>
    </row>
    <row r="69" spans="1:32" s="42" customFormat="1" ht="15.75">
      <c r="A69" s="865" t="s">
        <v>425</v>
      </c>
      <c r="B69" s="866" t="s">
        <v>400</v>
      </c>
      <c r="C69" s="867"/>
      <c r="D69" s="868"/>
      <c r="E69" s="868"/>
      <c r="F69" s="869"/>
      <c r="G69" s="870">
        <f>SUM(G70:G71)</f>
        <v>7.5</v>
      </c>
      <c r="H69" s="871">
        <f aca="true" t="shared" si="7" ref="H69:H80">G69*30</f>
        <v>225</v>
      </c>
      <c r="I69" s="872" t="s">
        <v>423</v>
      </c>
      <c r="J69" s="872" t="s">
        <v>414</v>
      </c>
      <c r="K69" s="872">
        <f>SUM(K70:K71)</f>
        <v>0</v>
      </c>
      <c r="L69" s="872" t="s">
        <v>413</v>
      </c>
      <c r="M69" s="873">
        <f aca="true" t="shared" si="8" ref="M69:M78">H69-I69</f>
        <v>201</v>
      </c>
      <c r="N69" s="874"/>
      <c r="O69" s="1588"/>
      <c r="P69" s="1589"/>
      <c r="Q69" s="874"/>
      <c r="R69" s="1588"/>
      <c r="S69" s="1589"/>
      <c r="T69" s="875"/>
      <c r="U69" s="1588"/>
      <c r="V69" s="1589"/>
      <c r="W69" s="875"/>
      <c r="X69" s="1588"/>
      <c r="Y69" s="1589"/>
      <c r="Z69" s="875"/>
      <c r="AA69" s="1588"/>
      <c r="AB69" s="1589"/>
      <c r="AE69" s="255"/>
      <c r="AF69" s="604"/>
    </row>
    <row r="70" spans="1:32" s="729" customFormat="1" ht="15.75">
      <c r="A70" s="876" t="s">
        <v>426</v>
      </c>
      <c r="B70" s="877" t="s">
        <v>400</v>
      </c>
      <c r="C70" s="867">
        <v>6</v>
      </c>
      <c r="D70" s="878"/>
      <c r="E70" s="868"/>
      <c r="F70" s="869"/>
      <c r="G70" s="879">
        <v>6</v>
      </c>
      <c r="H70" s="880">
        <f t="shared" si="7"/>
        <v>180</v>
      </c>
      <c r="I70" s="498">
        <v>16</v>
      </c>
      <c r="J70" s="497" t="s">
        <v>228</v>
      </c>
      <c r="K70" s="349"/>
      <c r="L70" s="349" t="s">
        <v>239</v>
      </c>
      <c r="M70" s="881">
        <f t="shared" si="8"/>
        <v>164</v>
      </c>
      <c r="N70" s="874"/>
      <c r="O70" s="1588"/>
      <c r="P70" s="1589"/>
      <c r="Q70" s="874"/>
      <c r="R70" s="1588"/>
      <c r="S70" s="1589"/>
      <c r="T70" s="875"/>
      <c r="U70" s="1601" t="s">
        <v>240</v>
      </c>
      <c r="V70" s="1589"/>
      <c r="W70" s="875"/>
      <c r="X70" s="1588"/>
      <c r="Y70" s="1589"/>
      <c r="Z70" s="875"/>
      <c r="AA70" s="1588"/>
      <c r="AB70" s="1589"/>
      <c r="AE70" s="730"/>
      <c r="AF70" s="732"/>
    </row>
    <row r="71" spans="1:32" s="42" customFormat="1" ht="31.5">
      <c r="A71" s="876" t="s">
        <v>427</v>
      </c>
      <c r="B71" s="877" t="s">
        <v>401</v>
      </c>
      <c r="C71" s="867"/>
      <c r="D71" s="868"/>
      <c r="E71" s="868" t="s">
        <v>424</v>
      </c>
      <c r="F71" s="869"/>
      <c r="G71" s="882">
        <v>1.5</v>
      </c>
      <c r="H71" s="880">
        <f t="shared" si="7"/>
        <v>45</v>
      </c>
      <c r="I71" s="883" t="s">
        <v>422</v>
      </c>
      <c r="J71" s="868"/>
      <c r="K71" s="868"/>
      <c r="L71" s="868" t="s">
        <v>97</v>
      </c>
      <c r="M71" s="881">
        <f t="shared" si="8"/>
        <v>37</v>
      </c>
      <c r="N71" s="874"/>
      <c r="O71" s="1588"/>
      <c r="P71" s="1589"/>
      <c r="Q71" s="874"/>
      <c r="R71" s="1588"/>
      <c r="S71" s="1589"/>
      <c r="T71" s="875"/>
      <c r="U71" s="1588"/>
      <c r="V71" s="1589"/>
      <c r="W71" s="884" t="s">
        <v>97</v>
      </c>
      <c r="X71" s="1588"/>
      <c r="Y71" s="1589"/>
      <c r="Z71" s="875"/>
      <c r="AA71" s="1588"/>
      <c r="AB71" s="1589"/>
      <c r="AE71" s="255"/>
      <c r="AF71" s="604"/>
    </row>
    <row r="72" spans="1:32" s="42" customFormat="1" ht="15.75">
      <c r="A72" s="876" t="s">
        <v>409</v>
      </c>
      <c r="B72" s="885" t="s">
        <v>402</v>
      </c>
      <c r="C72" s="886"/>
      <c r="D72" s="653"/>
      <c r="E72" s="653"/>
      <c r="F72" s="887"/>
      <c r="G72" s="888">
        <f>G73+G74+G75</f>
        <v>8</v>
      </c>
      <c r="H72" s="889">
        <f t="shared" si="7"/>
        <v>240</v>
      </c>
      <c r="I72" s="890" t="s">
        <v>417</v>
      </c>
      <c r="J72" s="891" t="s">
        <v>416</v>
      </c>
      <c r="K72" s="892" t="s">
        <v>415</v>
      </c>
      <c r="L72" s="892">
        <f>SUM(L73:L75)</f>
        <v>0</v>
      </c>
      <c r="M72" s="893">
        <f t="shared" si="8"/>
        <v>214</v>
      </c>
      <c r="N72" s="874"/>
      <c r="O72" s="1588"/>
      <c r="P72" s="1589"/>
      <c r="Q72" s="874"/>
      <c r="R72" s="1588"/>
      <c r="S72" s="1589"/>
      <c r="T72" s="875"/>
      <c r="U72" s="1588"/>
      <c r="V72" s="1589"/>
      <c r="W72" s="875"/>
      <c r="X72" s="1588"/>
      <c r="Y72" s="1589"/>
      <c r="Z72" s="875"/>
      <c r="AA72" s="1588"/>
      <c r="AB72" s="1589"/>
      <c r="AE72" s="255"/>
      <c r="AF72" s="604"/>
    </row>
    <row r="73" spans="1:32" s="729" customFormat="1" ht="15.75">
      <c r="A73" s="876" t="s">
        <v>418</v>
      </c>
      <c r="B73" s="877" t="s">
        <v>403</v>
      </c>
      <c r="C73" s="867"/>
      <c r="D73" s="878">
        <v>4</v>
      </c>
      <c r="E73" s="868"/>
      <c r="F73" s="869"/>
      <c r="G73" s="894">
        <v>3</v>
      </c>
      <c r="H73" s="880">
        <f t="shared" si="7"/>
        <v>90</v>
      </c>
      <c r="I73" s="895" t="s">
        <v>414</v>
      </c>
      <c r="J73" s="896" t="s">
        <v>134</v>
      </c>
      <c r="K73" s="896" t="s">
        <v>229</v>
      </c>
      <c r="L73" s="896"/>
      <c r="M73" s="881">
        <f t="shared" si="8"/>
        <v>80</v>
      </c>
      <c r="N73" s="874"/>
      <c r="O73" s="1588"/>
      <c r="P73" s="1589"/>
      <c r="Q73" s="874"/>
      <c r="R73" s="1601" t="s">
        <v>228</v>
      </c>
      <c r="S73" s="1589"/>
      <c r="T73" s="875"/>
      <c r="U73" s="1588"/>
      <c r="V73" s="1589"/>
      <c r="W73" s="875"/>
      <c r="X73" s="1588"/>
      <c r="Y73" s="1589"/>
      <c r="Z73" s="875"/>
      <c r="AA73" s="1588"/>
      <c r="AB73" s="1589"/>
      <c r="AE73" s="730"/>
      <c r="AF73" s="732"/>
    </row>
    <row r="74" spans="1:32" s="729" customFormat="1" ht="15.75">
      <c r="A74" s="876" t="s">
        <v>419</v>
      </c>
      <c r="B74" s="877" t="s">
        <v>404</v>
      </c>
      <c r="C74" s="867"/>
      <c r="D74" s="878">
        <v>5</v>
      </c>
      <c r="E74" s="868"/>
      <c r="F74" s="869"/>
      <c r="G74" s="879">
        <v>2</v>
      </c>
      <c r="H74" s="880">
        <f t="shared" si="7"/>
        <v>60</v>
      </c>
      <c r="I74" s="883" t="s">
        <v>415</v>
      </c>
      <c r="J74" s="896" t="s">
        <v>133</v>
      </c>
      <c r="K74" s="896" t="s">
        <v>229</v>
      </c>
      <c r="L74" s="896"/>
      <c r="M74" s="881">
        <f t="shared" si="8"/>
        <v>54</v>
      </c>
      <c r="N74" s="874"/>
      <c r="O74" s="1588"/>
      <c r="P74" s="1589"/>
      <c r="Q74" s="874"/>
      <c r="R74" s="1588"/>
      <c r="S74" s="1589"/>
      <c r="T74" s="884" t="s">
        <v>135</v>
      </c>
      <c r="U74" s="1601"/>
      <c r="V74" s="1589"/>
      <c r="W74" s="875"/>
      <c r="X74" s="1588"/>
      <c r="Y74" s="1589"/>
      <c r="Z74" s="875"/>
      <c r="AA74" s="1588"/>
      <c r="AB74" s="1589"/>
      <c r="AE74" s="730"/>
      <c r="AF74" s="732"/>
    </row>
    <row r="75" spans="1:32" s="729" customFormat="1" ht="15.75">
      <c r="A75" s="876" t="s">
        <v>420</v>
      </c>
      <c r="B75" s="877" t="s">
        <v>405</v>
      </c>
      <c r="C75" s="867"/>
      <c r="D75" s="868" t="s">
        <v>415</v>
      </c>
      <c r="E75" s="868"/>
      <c r="F75" s="869"/>
      <c r="G75" s="882">
        <v>3</v>
      </c>
      <c r="H75" s="880">
        <f t="shared" si="7"/>
        <v>90</v>
      </c>
      <c r="I75" s="883" t="s">
        <v>414</v>
      </c>
      <c r="J75" s="896" t="s">
        <v>134</v>
      </c>
      <c r="K75" s="896" t="s">
        <v>229</v>
      </c>
      <c r="L75" s="896"/>
      <c r="M75" s="881">
        <f t="shared" si="8"/>
        <v>80</v>
      </c>
      <c r="N75" s="874"/>
      <c r="O75" s="1588"/>
      <c r="P75" s="1589"/>
      <c r="Q75" s="874"/>
      <c r="R75" s="1588"/>
      <c r="S75" s="1589"/>
      <c r="T75" s="884"/>
      <c r="U75" s="1601" t="s">
        <v>228</v>
      </c>
      <c r="V75" s="1589"/>
      <c r="W75" s="875"/>
      <c r="X75" s="1588"/>
      <c r="Y75" s="1589"/>
      <c r="Z75" s="875"/>
      <c r="AA75" s="1588"/>
      <c r="AB75" s="1589"/>
      <c r="AE75" s="730"/>
      <c r="AF75" s="732"/>
    </row>
    <row r="76" spans="1:32" s="729" customFormat="1" ht="31.5">
      <c r="A76" s="897" t="s">
        <v>410</v>
      </c>
      <c r="B76" s="898" t="s">
        <v>406</v>
      </c>
      <c r="C76" s="899"/>
      <c r="D76" s="900">
        <v>5</v>
      </c>
      <c r="E76" s="900"/>
      <c r="F76" s="901"/>
      <c r="G76" s="902">
        <v>2.5</v>
      </c>
      <c r="H76" s="880">
        <f t="shared" si="7"/>
        <v>75</v>
      </c>
      <c r="I76" s="895" t="s">
        <v>415</v>
      </c>
      <c r="J76" s="895" t="s">
        <v>133</v>
      </c>
      <c r="K76" s="895" t="s">
        <v>229</v>
      </c>
      <c r="L76" s="895"/>
      <c r="M76" s="903">
        <f t="shared" si="8"/>
        <v>69</v>
      </c>
      <c r="N76" s="874"/>
      <c r="O76" s="1588"/>
      <c r="P76" s="1589"/>
      <c r="Q76" s="874"/>
      <c r="R76" s="1588"/>
      <c r="S76" s="1589"/>
      <c r="T76" s="884" t="s">
        <v>135</v>
      </c>
      <c r="U76" s="1588"/>
      <c r="V76" s="1589"/>
      <c r="W76" s="875"/>
      <c r="X76" s="1588"/>
      <c r="Y76" s="1589"/>
      <c r="Z76" s="875"/>
      <c r="AA76" s="1588"/>
      <c r="AB76" s="1589"/>
      <c r="AE76" s="730"/>
      <c r="AF76" s="732"/>
    </row>
    <row r="77" spans="1:32" s="738" customFormat="1" ht="15.75">
      <c r="A77" s="897" t="s">
        <v>411</v>
      </c>
      <c r="B77" s="904" t="s">
        <v>42</v>
      </c>
      <c r="C77" s="867">
        <v>3</v>
      </c>
      <c r="D77" s="868"/>
      <c r="E77" s="868"/>
      <c r="F77" s="869"/>
      <c r="G77" s="905">
        <v>5</v>
      </c>
      <c r="H77" s="880">
        <f t="shared" si="7"/>
        <v>150</v>
      </c>
      <c r="I77" s="906" t="s">
        <v>413</v>
      </c>
      <c r="J77" s="906" t="s">
        <v>134</v>
      </c>
      <c r="K77" s="906" t="s">
        <v>230</v>
      </c>
      <c r="L77" s="906" t="s">
        <v>135</v>
      </c>
      <c r="M77" s="881">
        <f t="shared" si="8"/>
        <v>136</v>
      </c>
      <c r="N77" s="874"/>
      <c r="O77" s="1588"/>
      <c r="P77" s="1589"/>
      <c r="Q77" s="907" t="s">
        <v>286</v>
      </c>
      <c r="R77" s="1588"/>
      <c r="S77" s="1589"/>
      <c r="T77" s="875"/>
      <c r="U77" s="1588"/>
      <c r="V77" s="1589"/>
      <c r="W77" s="875"/>
      <c r="X77" s="1588"/>
      <c r="Y77" s="1589"/>
      <c r="Z77" s="875"/>
      <c r="AA77" s="1588"/>
      <c r="AB77" s="1589"/>
      <c r="AE77" s="739"/>
      <c r="AF77" s="740"/>
    </row>
    <row r="78" spans="1:32" s="729" customFormat="1" ht="15.75">
      <c r="A78" s="897" t="s">
        <v>412</v>
      </c>
      <c r="B78" s="908" t="s">
        <v>407</v>
      </c>
      <c r="C78" s="867"/>
      <c r="D78" s="868" t="s">
        <v>314</v>
      </c>
      <c r="E78" s="878"/>
      <c r="F78" s="869"/>
      <c r="G78" s="882">
        <v>3</v>
      </c>
      <c r="H78" s="880">
        <f t="shared" si="7"/>
        <v>90</v>
      </c>
      <c r="I78" s="909" t="s">
        <v>415</v>
      </c>
      <c r="J78" s="910" t="s">
        <v>133</v>
      </c>
      <c r="K78" s="911" t="s">
        <v>230</v>
      </c>
      <c r="L78" s="912" t="s">
        <v>229</v>
      </c>
      <c r="M78" s="881">
        <f t="shared" si="8"/>
        <v>84</v>
      </c>
      <c r="N78" s="874"/>
      <c r="O78" s="1588"/>
      <c r="P78" s="1589"/>
      <c r="Q78" s="907" t="s">
        <v>135</v>
      </c>
      <c r="R78" s="1588"/>
      <c r="S78" s="1589"/>
      <c r="T78" s="875"/>
      <c r="U78" s="1588"/>
      <c r="V78" s="1589"/>
      <c r="W78" s="875"/>
      <c r="X78" s="1588"/>
      <c r="Y78" s="1589"/>
      <c r="Z78" s="875"/>
      <c r="AA78" s="1588"/>
      <c r="AB78" s="1589"/>
      <c r="AE78" s="730"/>
      <c r="AF78" s="732"/>
    </row>
    <row r="79" spans="1:32" s="42" customFormat="1" ht="32.25" thickBot="1">
      <c r="A79" s="605" t="s">
        <v>429</v>
      </c>
      <c r="B79" s="607" t="s">
        <v>89</v>
      </c>
      <c r="C79" s="608">
        <v>9</v>
      </c>
      <c r="D79" s="609"/>
      <c r="E79" s="609"/>
      <c r="F79" s="610"/>
      <c r="G79" s="882">
        <v>3</v>
      </c>
      <c r="H79" s="612">
        <v>90</v>
      </c>
      <c r="I79" s="613">
        <v>4</v>
      </c>
      <c r="J79" s="300" t="s">
        <v>133</v>
      </c>
      <c r="K79" s="300"/>
      <c r="L79" s="609"/>
      <c r="M79" s="614">
        <f>H79-I79</f>
        <v>86</v>
      </c>
      <c r="N79" s="913"/>
      <c r="O79" s="1612"/>
      <c r="P79" s="1613"/>
      <c r="Q79" s="913"/>
      <c r="R79" s="1612"/>
      <c r="S79" s="1613"/>
      <c r="T79" s="913"/>
      <c r="U79" s="1612"/>
      <c r="V79" s="1613"/>
      <c r="W79" s="914"/>
      <c r="X79" s="1614"/>
      <c r="Y79" s="1615"/>
      <c r="Z79" s="914" t="s">
        <v>133</v>
      </c>
      <c r="AA79" s="915"/>
      <c r="AB79" s="916"/>
      <c r="AE79" s="255"/>
      <c r="AF79" s="604"/>
    </row>
    <row r="80" spans="1:32" s="42" customFormat="1" ht="19.5" thickBot="1">
      <c r="A80" s="1602" t="s">
        <v>421</v>
      </c>
      <c r="B80" s="1603"/>
      <c r="C80" s="1603"/>
      <c r="D80" s="1603"/>
      <c r="E80" s="1603"/>
      <c r="F80" s="1604"/>
      <c r="G80" s="917">
        <f>SUM(G78+G69+G72+G76+G77+G79)</f>
        <v>29</v>
      </c>
      <c r="H80" s="918">
        <f t="shared" si="7"/>
        <v>870</v>
      </c>
      <c r="I80" s="919">
        <f>SUM(I78+I69+I72+I76+I77+I79)</f>
        <v>80</v>
      </c>
      <c r="J80" s="919">
        <v>50</v>
      </c>
      <c r="K80" s="919">
        <v>8</v>
      </c>
      <c r="L80" s="919">
        <v>22</v>
      </c>
      <c r="M80" s="920">
        <f>SUM(M78+M69+M72+M76+M77)</f>
        <v>704</v>
      </c>
      <c r="N80" s="742"/>
      <c r="O80" s="1383"/>
      <c r="P80" s="1496"/>
      <c r="Q80" s="742" t="s">
        <v>289</v>
      </c>
      <c r="R80" s="1383" t="s">
        <v>228</v>
      </c>
      <c r="S80" s="1496"/>
      <c r="T80" s="811" t="s">
        <v>317</v>
      </c>
      <c r="U80" s="1383" t="s">
        <v>428</v>
      </c>
      <c r="V80" s="1496"/>
      <c r="W80" s="811" t="s">
        <v>97</v>
      </c>
      <c r="X80" s="1383"/>
      <c r="Y80" s="1496"/>
      <c r="Z80" s="811" t="s">
        <v>133</v>
      </c>
      <c r="AA80" s="1383"/>
      <c r="AB80" s="1496"/>
      <c r="AE80" s="255"/>
      <c r="AF80" s="604"/>
    </row>
    <row r="81" spans="1:32" s="42" customFormat="1" ht="16.5" thickBot="1">
      <c r="A81" s="1408" t="s">
        <v>194</v>
      </c>
      <c r="B81" s="1409"/>
      <c r="C81" s="1409"/>
      <c r="D81" s="1409"/>
      <c r="E81" s="1409"/>
      <c r="F81" s="1409"/>
      <c r="G81" s="1409"/>
      <c r="H81" s="1409"/>
      <c r="I81" s="1409"/>
      <c r="J81" s="1409"/>
      <c r="K81" s="1409"/>
      <c r="L81" s="1409"/>
      <c r="M81" s="1409"/>
      <c r="N81" s="1409"/>
      <c r="O81" s="1409"/>
      <c r="P81" s="1409"/>
      <c r="Q81" s="1409"/>
      <c r="R81" s="1409"/>
      <c r="S81" s="1409"/>
      <c r="T81" s="1409"/>
      <c r="U81" s="1409"/>
      <c r="V81" s="1409"/>
      <c r="W81" s="1409"/>
      <c r="X81" s="1409"/>
      <c r="Y81" s="1409"/>
      <c r="Z81" s="1409"/>
      <c r="AA81" s="1409"/>
      <c r="AB81" s="1410"/>
      <c r="AE81" s="255"/>
      <c r="AF81" s="604"/>
    </row>
    <row r="82" spans="1:31" s="42" customFormat="1" ht="16.5" thickBot="1">
      <c r="A82" s="1413" t="s">
        <v>195</v>
      </c>
      <c r="B82" s="1414"/>
      <c r="C82" s="1414"/>
      <c r="D82" s="1414"/>
      <c r="E82" s="1414"/>
      <c r="F82" s="1414"/>
      <c r="G82" s="1414"/>
      <c r="H82" s="1414"/>
      <c r="I82" s="1414"/>
      <c r="J82" s="1414"/>
      <c r="K82" s="1414"/>
      <c r="L82" s="1414"/>
      <c r="M82" s="1414"/>
      <c r="N82" s="1414"/>
      <c r="O82" s="1414"/>
      <c r="P82" s="1414"/>
      <c r="Q82" s="1414"/>
      <c r="R82" s="1414"/>
      <c r="S82" s="1414"/>
      <c r="T82" s="1414"/>
      <c r="U82" s="1414"/>
      <c r="V82" s="1414"/>
      <c r="W82" s="1414"/>
      <c r="X82" s="1414"/>
      <c r="Y82" s="1414"/>
      <c r="Z82" s="1414"/>
      <c r="AA82" s="1414"/>
      <c r="AB82" s="1415"/>
      <c r="AE82" s="255"/>
    </row>
    <row r="83" spans="1:32" s="42" customFormat="1" ht="15.75">
      <c r="A83" s="1358" t="s">
        <v>223</v>
      </c>
      <c r="B83" s="1359"/>
      <c r="C83" s="1359"/>
      <c r="D83" s="1359"/>
      <c r="E83" s="1359"/>
      <c r="F83" s="1359"/>
      <c r="G83" s="1359"/>
      <c r="H83" s="1359"/>
      <c r="I83" s="1359"/>
      <c r="J83" s="1359"/>
      <c r="K83" s="1359"/>
      <c r="L83" s="1359"/>
      <c r="M83" s="1359"/>
      <c r="N83" s="1359"/>
      <c r="O83" s="1359"/>
      <c r="P83" s="1359"/>
      <c r="Q83" s="1359"/>
      <c r="R83" s="1359"/>
      <c r="S83" s="1359"/>
      <c r="T83" s="1359"/>
      <c r="U83" s="1359"/>
      <c r="V83" s="1359"/>
      <c r="W83" s="1359"/>
      <c r="X83" s="1359"/>
      <c r="Y83" s="1359"/>
      <c r="Z83" s="1359"/>
      <c r="AA83" s="1359"/>
      <c r="AB83" s="1360"/>
      <c r="AE83" s="255"/>
      <c r="AF83" s="604"/>
    </row>
    <row r="84" spans="1:36" s="729" customFormat="1" ht="31.5">
      <c r="A84" s="305" t="s">
        <v>196</v>
      </c>
      <c r="B84" s="746" t="s">
        <v>56</v>
      </c>
      <c r="C84" s="297"/>
      <c r="D84" s="297">
        <v>10</v>
      </c>
      <c r="E84" s="297"/>
      <c r="F84" s="347"/>
      <c r="G84" s="481">
        <v>5</v>
      </c>
      <c r="H84" s="297">
        <f>G84*30</f>
        <v>150</v>
      </c>
      <c r="I84" s="348">
        <v>12</v>
      </c>
      <c r="J84" s="349">
        <v>12</v>
      </c>
      <c r="K84" s="297"/>
      <c r="L84" s="349">
        <v>0</v>
      </c>
      <c r="M84" s="301">
        <f>H84-I84</f>
        <v>138</v>
      </c>
      <c r="N84" s="350"/>
      <c r="O84" s="1350"/>
      <c r="P84" s="1351"/>
      <c r="Q84" s="350"/>
      <c r="R84" s="1350"/>
      <c r="S84" s="1351"/>
      <c r="T84" s="350"/>
      <c r="U84" s="1350"/>
      <c r="V84" s="1351"/>
      <c r="W84" s="305"/>
      <c r="X84" s="1352"/>
      <c r="Y84" s="1353"/>
      <c r="Z84" s="351"/>
      <c r="AA84" s="305" t="s">
        <v>282</v>
      </c>
      <c r="AB84" s="352"/>
      <c r="AE84" s="730"/>
      <c r="AF84" s="729">
        <v>5</v>
      </c>
      <c r="AI84" s="729" t="s">
        <v>304</v>
      </c>
      <c r="AJ84" s="737">
        <f>SUMIF(AF$84:AF$97,AF3,G$84:G$97)</f>
        <v>0</v>
      </c>
    </row>
    <row r="85" spans="1:36" s="42" customFormat="1" ht="31.5">
      <c r="A85" s="305" t="s">
        <v>197</v>
      </c>
      <c r="B85" s="346" t="s">
        <v>250</v>
      </c>
      <c r="C85" s="741">
        <v>8</v>
      </c>
      <c r="D85" s="297"/>
      <c r="E85" s="297"/>
      <c r="F85" s="347"/>
      <c r="G85" s="481">
        <v>7</v>
      </c>
      <c r="H85" s="297">
        <v>210</v>
      </c>
      <c r="I85" s="348">
        <v>14</v>
      </c>
      <c r="J85" s="497" t="s">
        <v>292</v>
      </c>
      <c r="K85" s="297">
        <v>0</v>
      </c>
      <c r="L85" s="349">
        <v>2</v>
      </c>
      <c r="M85" s="301">
        <f>H85-I85</f>
        <v>196</v>
      </c>
      <c r="N85" s="350"/>
      <c r="O85" s="1350"/>
      <c r="P85" s="1351"/>
      <c r="Q85" s="350"/>
      <c r="R85" s="1350"/>
      <c r="S85" s="1351"/>
      <c r="T85" s="350"/>
      <c r="U85" s="1350"/>
      <c r="V85" s="1351"/>
      <c r="W85" s="305"/>
      <c r="X85" s="1352" t="s">
        <v>286</v>
      </c>
      <c r="Y85" s="1353"/>
      <c r="Z85" s="353"/>
      <c r="AA85" s="351"/>
      <c r="AB85" s="354"/>
      <c r="AE85" s="255"/>
      <c r="AF85" s="42">
        <v>4</v>
      </c>
      <c r="AI85" s="38" t="s">
        <v>305</v>
      </c>
      <c r="AJ85" s="484">
        <f>SUMIF(AF$84:AF$97,AF4,G$84:G$97)</f>
        <v>0</v>
      </c>
    </row>
    <row r="86" spans="1:36" s="42" customFormat="1" ht="15.75">
      <c r="A86" s="305" t="s">
        <v>203</v>
      </c>
      <c r="B86" s="355" t="s">
        <v>198</v>
      </c>
      <c r="C86" s="741"/>
      <c r="D86" s="297"/>
      <c r="E86" s="297"/>
      <c r="F86" s="347"/>
      <c r="G86" s="481">
        <f>G87+G88+G89+G90</f>
        <v>15.5</v>
      </c>
      <c r="H86" s="348">
        <f aca="true" t="shared" si="9" ref="H86:H96">G86*30</f>
        <v>465</v>
      </c>
      <c r="I86" s="348"/>
      <c r="J86" s="349"/>
      <c r="K86" s="297"/>
      <c r="L86" s="349"/>
      <c r="M86" s="301"/>
      <c r="N86" s="350"/>
      <c r="O86" s="1350"/>
      <c r="P86" s="1351"/>
      <c r="Q86" s="350"/>
      <c r="R86" s="1350"/>
      <c r="S86" s="1351"/>
      <c r="T86" s="350"/>
      <c r="U86" s="1350"/>
      <c r="V86" s="1351"/>
      <c r="W86" s="305"/>
      <c r="X86" s="1352"/>
      <c r="Y86" s="1353"/>
      <c r="Z86" s="351"/>
      <c r="AA86" s="305"/>
      <c r="AB86" s="352"/>
      <c r="AE86" s="255"/>
      <c r="AI86" s="38" t="s">
        <v>306</v>
      </c>
      <c r="AJ86" s="484">
        <f>SUMIF(AF$84:AF$97,AF5,G$84:G$97)</f>
        <v>0</v>
      </c>
    </row>
    <row r="87" spans="1:36" s="729" customFormat="1" ht="15.75">
      <c r="A87" s="305" t="s">
        <v>204</v>
      </c>
      <c r="B87" s="921" t="s">
        <v>251</v>
      </c>
      <c r="C87" s="349">
        <v>7</v>
      </c>
      <c r="D87" s="349"/>
      <c r="E87" s="349"/>
      <c r="F87" s="922"/>
      <c r="G87" s="481">
        <v>4.5</v>
      </c>
      <c r="H87" s="348">
        <f t="shared" si="9"/>
        <v>135</v>
      </c>
      <c r="I87" s="498">
        <v>12</v>
      </c>
      <c r="J87" s="497" t="s">
        <v>282</v>
      </c>
      <c r="K87" s="349"/>
      <c r="L87" s="497" t="s">
        <v>230</v>
      </c>
      <c r="M87" s="301">
        <f>H87-I87</f>
        <v>123</v>
      </c>
      <c r="N87" s="350"/>
      <c r="O87" s="1350"/>
      <c r="P87" s="1351"/>
      <c r="Q87" s="350"/>
      <c r="R87" s="1350"/>
      <c r="S87" s="1351"/>
      <c r="T87" s="497"/>
      <c r="U87" s="1350"/>
      <c r="V87" s="1351"/>
      <c r="W87" s="497" t="s">
        <v>282</v>
      </c>
      <c r="X87" s="1352"/>
      <c r="Y87" s="1353"/>
      <c r="Z87" s="923"/>
      <c r="AA87" s="923"/>
      <c r="AB87" s="924"/>
      <c r="AE87" s="730"/>
      <c r="AF87" s="729">
        <v>4</v>
      </c>
      <c r="AI87" s="729" t="s">
        <v>307</v>
      </c>
      <c r="AJ87" s="737">
        <f>SUMIF(AF$84:AF$97,AF6,G$84:G$97)</f>
        <v>35.5</v>
      </c>
    </row>
    <row r="88" spans="1:36" s="729" customFormat="1" ht="47.25">
      <c r="A88" s="305" t="s">
        <v>205</v>
      </c>
      <c r="B88" s="925" t="s">
        <v>53</v>
      </c>
      <c r="C88" s="297">
        <v>9</v>
      </c>
      <c r="D88" s="297"/>
      <c r="E88" s="297"/>
      <c r="F88" s="347"/>
      <c r="G88" s="481">
        <v>5</v>
      </c>
      <c r="H88" s="348">
        <f t="shared" si="9"/>
        <v>150</v>
      </c>
      <c r="I88" s="348">
        <v>14</v>
      </c>
      <c r="J88" s="350" t="s">
        <v>134</v>
      </c>
      <c r="K88" s="297" t="s">
        <v>315</v>
      </c>
      <c r="L88" s="349"/>
      <c r="M88" s="301">
        <f>H88-I88</f>
        <v>136</v>
      </c>
      <c r="N88" s="350"/>
      <c r="O88" s="1350"/>
      <c r="P88" s="1351"/>
      <c r="Q88" s="350"/>
      <c r="R88" s="1350"/>
      <c r="S88" s="1351"/>
      <c r="T88" s="350"/>
      <c r="U88" s="1350"/>
      <c r="V88" s="1351"/>
      <c r="W88" s="305"/>
      <c r="X88" s="1352"/>
      <c r="Y88" s="1353"/>
      <c r="Z88" s="305" t="s">
        <v>316</v>
      </c>
      <c r="AA88" s="926"/>
      <c r="AB88" s="354"/>
      <c r="AE88" s="730"/>
      <c r="AF88" s="729">
        <v>5</v>
      </c>
      <c r="AI88" s="729" t="s">
        <v>308</v>
      </c>
      <c r="AJ88" s="737">
        <f>SUMIF(AF$84:AF$97,AF7,G$84:G$97)+G100+G102+G103</f>
        <v>29</v>
      </c>
    </row>
    <row r="89" spans="1:36" s="729" customFormat="1" ht="53.25" customHeight="1">
      <c r="A89" s="305" t="s">
        <v>206</v>
      </c>
      <c r="B89" s="927" t="s">
        <v>64</v>
      </c>
      <c r="C89" s="297"/>
      <c r="D89" s="297"/>
      <c r="E89" s="297"/>
      <c r="F89" s="347">
        <v>10</v>
      </c>
      <c r="G89" s="481">
        <v>1</v>
      </c>
      <c r="H89" s="348">
        <f t="shared" si="9"/>
        <v>30</v>
      </c>
      <c r="I89" s="348">
        <v>4</v>
      </c>
      <c r="J89" s="349"/>
      <c r="K89" s="297"/>
      <c r="L89" s="349" t="s">
        <v>231</v>
      </c>
      <c r="M89" s="301">
        <f>H89-I89</f>
        <v>26</v>
      </c>
      <c r="N89" s="350"/>
      <c r="O89" s="1350"/>
      <c r="P89" s="1351"/>
      <c r="Q89" s="350"/>
      <c r="R89" s="1350"/>
      <c r="S89" s="1351"/>
      <c r="T89" s="350"/>
      <c r="U89" s="1350"/>
      <c r="V89" s="1351"/>
      <c r="W89" s="305"/>
      <c r="X89" s="1352"/>
      <c r="Y89" s="1353"/>
      <c r="Z89" s="351"/>
      <c r="AA89" s="305" t="s">
        <v>133</v>
      </c>
      <c r="AB89" s="352"/>
      <c r="AE89" s="730"/>
      <c r="AF89" s="729">
        <v>5</v>
      </c>
      <c r="AJ89" s="737">
        <f>SUM(AJ84:AJ88)</f>
        <v>64.5</v>
      </c>
    </row>
    <row r="90" spans="1:32" s="729" customFormat="1" ht="31.5">
      <c r="A90" s="305" t="s">
        <v>207</v>
      </c>
      <c r="B90" s="927" t="s">
        <v>54</v>
      </c>
      <c r="C90" s="297">
        <v>10</v>
      </c>
      <c r="D90" s="297"/>
      <c r="E90" s="297"/>
      <c r="F90" s="347"/>
      <c r="G90" s="481">
        <v>5</v>
      </c>
      <c r="H90" s="348">
        <f t="shared" si="9"/>
        <v>150</v>
      </c>
      <c r="I90" s="348">
        <v>18</v>
      </c>
      <c r="J90" s="297">
        <v>12</v>
      </c>
      <c r="K90" s="297" t="s">
        <v>68</v>
      </c>
      <c r="L90" s="301"/>
      <c r="M90" s="301">
        <f>H90-I90</f>
        <v>132</v>
      </c>
      <c r="N90" s="350"/>
      <c r="O90" s="1350"/>
      <c r="P90" s="1351"/>
      <c r="Q90" s="350"/>
      <c r="R90" s="1350"/>
      <c r="S90" s="1351"/>
      <c r="T90" s="350"/>
      <c r="U90" s="1350"/>
      <c r="V90" s="1351"/>
      <c r="W90" s="305"/>
      <c r="X90" s="1352"/>
      <c r="Y90" s="1353"/>
      <c r="Z90" s="351"/>
      <c r="AA90" s="305" t="s">
        <v>83</v>
      </c>
      <c r="AB90" s="352"/>
      <c r="AE90" s="730"/>
      <c r="AF90" s="729">
        <v>5</v>
      </c>
    </row>
    <row r="91" spans="1:31" s="729" customFormat="1" ht="31.5">
      <c r="A91" s="305" t="s">
        <v>208</v>
      </c>
      <c r="B91" s="746" t="s">
        <v>199</v>
      </c>
      <c r="C91" s="741"/>
      <c r="D91" s="297"/>
      <c r="E91" s="297"/>
      <c r="F91" s="347"/>
      <c r="G91" s="481">
        <f>G92+G93</f>
        <v>12</v>
      </c>
      <c r="H91" s="297">
        <f t="shared" si="9"/>
        <v>360</v>
      </c>
      <c r="I91" s="348"/>
      <c r="J91" s="349"/>
      <c r="K91" s="297"/>
      <c r="L91" s="349"/>
      <c r="M91" s="301"/>
      <c r="N91" s="350"/>
      <c r="O91" s="1350"/>
      <c r="P91" s="1351"/>
      <c r="Q91" s="350"/>
      <c r="R91" s="1350"/>
      <c r="S91" s="1351"/>
      <c r="T91" s="350"/>
      <c r="U91" s="1350"/>
      <c r="V91" s="1351"/>
      <c r="W91" s="305"/>
      <c r="X91" s="1352"/>
      <c r="Y91" s="1353"/>
      <c r="Z91" s="351"/>
      <c r="AA91" s="305"/>
      <c r="AB91" s="352"/>
      <c r="AE91" s="730"/>
    </row>
    <row r="92" spans="1:32" s="729" customFormat="1" ht="15.75">
      <c r="A92" s="305" t="s">
        <v>209</v>
      </c>
      <c r="B92" s="927" t="s">
        <v>51</v>
      </c>
      <c r="C92" s="297">
        <v>7</v>
      </c>
      <c r="D92" s="297"/>
      <c r="E92" s="297"/>
      <c r="F92" s="928"/>
      <c r="G92" s="481">
        <v>6</v>
      </c>
      <c r="H92" s="297">
        <f t="shared" si="9"/>
        <v>180</v>
      </c>
      <c r="I92" s="348">
        <v>12</v>
      </c>
      <c r="J92" s="350" t="s">
        <v>134</v>
      </c>
      <c r="K92" s="297" t="s">
        <v>229</v>
      </c>
      <c r="L92" s="349" t="s">
        <v>229</v>
      </c>
      <c r="M92" s="301">
        <f>H92-I92</f>
        <v>168</v>
      </c>
      <c r="N92" s="350"/>
      <c r="O92" s="1350"/>
      <c r="P92" s="1351"/>
      <c r="Q92" s="350"/>
      <c r="R92" s="1350"/>
      <c r="S92" s="1351"/>
      <c r="T92" s="350"/>
      <c r="U92" s="1350"/>
      <c r="V92" s="1351"/>
      <c r="W92" s="350" t="s">
        <v>317</v>
      </c>
      <c r="X92" s="1352"/>
      <c r="Y92" s="1353"/>
      <c r="Z92" s="351"/>
      <c r="AA92" s="351"/>
      <c r="AB92" s="354"/>
      <c r="AE92" s="730"/>
      <c r="AF92" s="729">
        <v>4</v>
      </c>
    </row>
    <row r="93" spans="1:32" s="729" customFormat="1" ht="31.5">
      <c r="A93" s="305" t="s">
        <v>210</v>
      </c>
      <c r="B93" s="927" t="s">
        <v>52</v>
      </c>
      <c r="C93" s="297">
        <v>8</v>
      </c>
      <c r="D93" s="297"/>
      <c r="E93" s="297"/>
      <c r="F93" s="347"/>
      <c r="G93" s="481">
        <v>6</v>
      </c>
      <c r="H93" s="297">
        <f t="shared" si="9"/>
        <v>180</v>
      </c>
      <c r="I93" s="348">
        <v>14</v>
      </c>
      <c r="J93" s="497" t="s">
        <v>282</v>
      </c>
      <c r="K93" s="297"/>
      <c r="L93" s="497" t="s">
        <v>229</v>
      </c>
      <c r="M93" s="301">
        <f>H93-I93</f>
        <v>166</v>
      </c>
      <c r="N93" s="350"/>
      <c r="O93" s="1350"/>
      <c r="P93" s="1351"/>
      <c r="Q93" s="350"/>
      <c r="R93" s="1350"/>
      <c r="S93" s="1351"/>
      <c r="T93" s="350"/>
      <c r="U93" s="1350"/>
      <c r="V93" s="1351"/>
      <c r="W93" s="305"/>
      <c r="X93" s="1352" t="s">
        <v>286</v>
      </c>
      <c r="Y93" s="1353"/>
      <c r="Z93" s="351"/>
      <c r="AA93" s="351"/>
      <c r="AB93" s="354"/>
      <c r="AE93" s="730"/>
      <c r="AF93" s="729">
        <v>4</v>
      </c>
    </row>
    <row r="94" spans="1:31" s="42" customFormat="1" ht="32.25" customHeight="1">
      <c r="A94" s="305" t="s">
        <v>211</v>
      </c>
      <c r="B94" s="346" t="s">
        <v>200</v>
      </c>
      <c r="C94" s="741"/>
      <c r="D94" s="297"/>
      <c r="E94" s="297"/>
      <c r="F94" s="347"/>
      <c r="G94" s="481">
        <f>G95+G96</f>
        <v>12</v>
      </c>
      <c r="H94" s="297">
        <f t="shared" si="9"/>
        <v>360</v>
      </c>
      <c r="I94" s="348"/>
      <c r="J94" s="349"/>
      <c r="K94" s="297"/>
      <c r="L94" s="349"/>
      <c r="M94" s="301"/>
      <c r="N94" s="350"/>
      <c r="O94" s="1350"/>
      <c r="P94" s="1351"/>
      <c r="Q94" s="350"/>
      <c r="R94" s="1350"/>
      <c r="S94" s="1351"/>
      <c r="T94" s="350"/>
      <c r="U94" s="1350"/>
      <c r="V94" s="1351"/>
      <c r="W94" s="305"/>
      <c r="X94" s="1352"/>
      <c r="Y94" s="1353"/>
      <c r="Z94" s="351"/>
      <c r="AA94" s="305"/>
      <c r="AB94" s="352"/>
      <c r="AE94" s="255"/>
    </row>
    <row r="95" spans="1:32" s="729" customFormat="1" ht="15.75">
      <c r="A95" s="305" t="s">
        <v>212</v>
      </c>
      <c r="B95" s="927" t="s">
        <v>73</v>
      </c>
      <c r="C95" s="297">
        <v>8</v>
      </c>
      <c r="D95" s="297"/>
      <c r="E95" s="297"/>
      <c r="F95" s="347"/>
      <c r="G95" s="481">
        <v>6</v>
      </c>
      <c r="H95" s="297">
        <f t="shared" si="9"/>
        <v>180</v>
      </c>
      <c r="I95" s="348">
        <v>12</v>
      </c>
      <c r="J95" s="497" t="s">
        <v>134</v>
      </c>
      <c r="K95" s="297"/>
      <c r="L95" s="497" t="s">
        <v>133</v>
      </c>
      <c r="M95" s="301">
        <f>H95-I95</f>
        <v>168</v>
      </c>
      <c r="N95" s="350"/>
      <c r="O95" s="1350"/>
      <c r="P95" s="1351"/>
      <c r="Q95" s="350"/>
      <c r="R95" s="1350"/>
      <c r="S95" s="1351"/>
      <c r="T95" s="350"/>
      <c r="U95" s="1350"/>
      <c r="V95" s="1351"/>
      <c r="W95" s="305"/>
      <c r="X95" s="1352" t="s">
        <v>282</v>
      </c>
      <c r="Y95" s="1353"/>
      <c r="Z95" s="351"/>
      <c r="AA95" s="351"/>
      <c r="AB95" s="354"/>
      <c r="AE95" s="730"/>
      <c r="AF95" s="729">
        <v>4</v>
      </c>
    </row>
    <row r="96" spans="1:32" s="729" customFormat="1" ht="15.75">
      <c r="A96" s="305" t="s">
        <v>213</v>
      </c>
      <c r="B96" s="927" t="s">
        <v>55</v>
      </c>
      <c r="C96" s="297"/>
      <c r="D96" s="297">
        <v>9</v>
      </c>
      <c r="E96" s="297"/>
      <c r="F96" s="347"/>
      <c r="G96" s="481">
        <v>6</v>
      </c>
      <c r="H96" s="297">
        <f t="shared" si="9"/>
        <v>180</v>
      </c>
      <c r="I96" s="348">
        <v>8</v>
      </c>
      <c r="J96" s="497" t="s">
        <v>132</v>
      </c>
      <c r="K96" s="297"/>
      <c r="L96" s="497" t="s">
        <v>229</v>
      </c>
      <c r="M96" s="301">
        <f>H96-I96</f>
        <v>172</v>
      </c>
      <c r="N96" s="350"/>
      <c r="O96" s="1350"/>
      <c r="P96" s="1351"/>
      <c r="Q96" s="350"/>
      <c r="R96" s="1350"/>
      <c r="S96" s="1351"/>
      <c r="T96" s="350"/>
      <c r="U96" s="1350"/>
      <c r="V96" s="1351"/>
      <c r="W96" s="305"/>
      <c r="X96" s="1352"/>
      <c r="Y96" s="1353"/>
      <c r="Z96" s="305" t="s">
        <v>238</v>
      </c>
      <c r="AA96" s="305"/>
      <c r="AB96" s="352"/>
      <c r="AE96" s="730"/>
      <c r="AF96" s="729">
        <v>4</v>
      </c>
    </row>
    <row r="97" spans="1:31" s="42" customFormat="1" ht="15.75">
      <c r="A97" s="350"/>
      <c r="B97" s="929"/>
      <c r="C97" s="297"/>
      <c r="D97" s="297"/>
      <c r="E97" s="297"/>
      <c r="F97" s="347"/>
      <c r="G97" s="481"/>
      <c r="H97" s="297"/>
      <c r="I97" s="348"/>
      <c r="J97" s="497"/>
      <c r="K97" s="297"/>
      <c r="L97" s="497"/>
      <c r="M97" s="301"/>
      <c r="N97" s="350"/>
      <c r="O97" s="1350"/>
      <c r="P97" s="1351"/>
      <c r="Q97" s="350"/>
      <c r="R97" s="1350"/>
      <c r="S97" s="1351"/>
      <c r="T97" s="350"/>
      <c r="U97" s="1350"/>
      <c r="V97" s="1351"/>
      <c r="W97" s="305"/>
      <c r="X97" s="1352"/>
      <c r="Y97" s="1353"/>
      <c r="Z97" s="305"/>
      <c r="AA97" s="305"/>
      <c r="AB97" s="352"/>
      <c r="AE97" s="255"/>
    </row>
    <row r="98" spans="1:31" s="42" customFormat="1" ht="15.75">
      <c r="A98" s="1416" t="s">
        <v>201</v>
      </c>
      <c r="B98" s="1514"/>
      <c r="C98" s="1417"/>
      <c r="D98" s="1417"/>
      <c r="E98" s="1417"/>
      <c r="F98" s="1417"/>
      <c r="G98" s="1417"/>
      <c r="H98" s="1417"/>
      <c r="I98" s="1417"/>
      <c r="J98" s="1417"/>
      <c r="K98" s="1417"/>
      <c r="L98" s="1417"/>
      <c r="M98" s="1417"/>
      <c r="N98" s="1417"/>
      <c r="O98" s="1417"/>
      <c r="P98" s="1417"/>
      <c r="Q98" s="1417"/>
      <c r="R98" s="1417"/>
      <c r="S98" s="1417"/>
      <c r="T98" s="1417"/>
      <c r="U98" s="1417"/>
      <c r="V98" s="1417"/>
      <c r="W98" s="1417"/>
      <c r="X98" s="1417"/>
      <c r="Y98" s="1417"/>
      <c r="Z98" s="1417"/>
      <c r="AA98" s="1417"/>
      <c r="AB98" s="1418"/>
      <c r="AE98" s="255"/>
    </row>
    <row r="99" spans="1:31" s="42" customFormat="1" ht="15.75">
      <c r="A99" s="305"/>
      <c r="B99" s="346"/>
      <c r="C99" s="741"/>
      <c r="D99" s="297"/>
      <c r="E99" s="297"/>
      <c r="F99" s="347"/>
      <c r="G99" s="481"/>
      <c r="H99" s="297"/>
      <c r="I99" s="348"/>
      <c r="J99" s="497"/>
      <c r="K99" s="297"/>
      <c r="L99" s="497"/>
      <c r="M99" s="301"/>
      <c r="N99" s="350"/>
      <c r="O99" s="1350"/>
      <c r="P99" s="1351"/>
      <c r="Q99" s="350"/>
      <c r="R99" s="1350"/>
      <c r="S99" s="1351"/>
      <c r="T99" s="350"/>
      <c r="U99" s="1350"/>
      <c r="V99" s="1351"/>
      <c r="W99" s="305"/>
      <c r="X99" s="1352"/>
      <c r="Y99" s="1353"/>
      <c r="Z99" s="305"/>
      <c r="AA99" s="305"/>
      <c r="AB99" s="352"/>
      <c r="AE99" s="255"/>
    </row>
    <row r="100" spans="1:31" s="729" customFormat="1" ht="15.75">
      <c r="A100" s="305" t="s">
        <v>214</v>
      </c>
      <c r="B100" s="930" t="s">
        <v>57</v>
      </c>
      <c r="C100" s="297"/>
      <c r="D100" s="297">
        <v>9</v>
      </c>
      <c r="E100" s="297"/>
      <c r="F100" s="922"/>
      <c r="G100" s="481">
        <v>4</v>
      </c>
      <c r="H100" s="297">
        <f>30*G100</f>
        <v>120</v>
      </c>
      <c r="I100" s="348">
        <v>8</v>
      </c>
      <c r="J100" s="349">
        <v>4</v>
      </c>
      <c r="K100" s="297">
        <v>4</v>
      </c>
      <c r="L100" s="349">
        <v>0</v>
      </c>
      <c r="M100" s="301">
        <f>H100-I100</f>
        <v>112</v>
      </c>
      <c r="N100" s="350"/>
      <c r="O100" s="1350"/>
      <c r="P100" s="1351"/>
      <c r="Q100" s="350"/>
      <c r="R100" s="1350"/>
      <c r="S100" s="1351"/>
      <c r="T100" s="350"/>
      <c r="U100" s="1350"/>
      <c r="V100" s="1351"/>
      <c r="W100" s="305"/>
      <c r="X100" s="1352"/>
      <c r="Y100" s="1353"/>
      <c r="Z100" s="305" t="s">
        <v>134</v>
      </c>
      <c r="AA100" s="353"/>
      <c r="AB100" s="354"/>
      <c r="AE100" s="730"/>
    </row>
    <row r="101" spans="1:31" s="42" customFormat="1" ht="15.75" hidden="1">
      <c r="A101" s="305"/>
      <c r="B101" s="346"/>
      <c r="C101" s="741"/>
      <c r="D101" s="297"/>
      <c r="E101" s="297"/>
      <c r="F101" s="347"/>
      <c r="G101" s="481"/>
      <c r="H101" s="297"/>
      <c r="I101" s="348"/>
      <c r="J101" s="349"/>
      <c r="K101" s="297"/>
      <c r="L101" s="349"/>
      <c r="M101" s="301"/>
      <c r="N101" s="350"/>
      <c r="O101" s="1350"/>
      <c r="P101" s="1351"/>
      <c r="Q101" s="350"/>
      <c r="R101" s="1350"/>
      <c r="S101" s="1351"/>
      <c r="T101" s="350"/>
      <c r="U101" s="1350"/>
      <c r="V101" s="1351"/>
      <c r="W101" s="305"/>
      <c r="X101" s="1352"/>
      <c r="Y101" s="1353"/>
      <c r="Z101" s="351"/>
      <c r="AA101" s="305"/>
      <c r="AB101" s="352"/>
      <c r="AE101" s="255"/>
    </row>
    <row r="102" spans="1:256" s="727" customFormat="1" ht="31.5">
      <c r="A102" s="305" t="s">
        <v>215</v>
      </c>
      <c r="B102" s="931" t="s">
        <v>141</v>
      </c>
      <c r="C102" s="297"/>
      <c r="D102" s="297">
        <v>9</v>
      </c>
      <c r="E102" s="297"/>
      <c r="F102" s="922"/>
      <c r="G102" s="481">
        <v>4</v>
      </c>
      <c r="H102" s="297">
        <f>G102*30</f>
        <v>120</v>
      </c>
      <c r="I102" s="297">
        <v>4</v>
      </c>
      <c r="J102" s="349">
        <v>4</v>
      </c>
      <c r="K102" s="297"/>
      <c r="L102" s="349"/>
      <c r="M102" s="301">
        <f>H102-I102</f>
        <v>116</v>
      </c>
      <c r="N102" s="350"/>
      <c r="O102" s="1350"/>
      <c r="P102" s="1351"/>
      <c r="Q102" s="350"/>
      <c r="R102" s="1350"/>
      <c r="S102" s="1351"/>
      <c r="T102" s="350"/>
      <c r="U102" s="1350"/>
      <c r="V102" s="1351"/>
      <c r="W102" s="305"/>
      <c r="X102" s="1352"/>
      <c r="Y102" s="1353"/>
      <c r="Z102" s="305" t="s">
        <v>133</v>
      </c>
      <c r="AA102" s="351"/>
      <c r="AB102" s="354"/>
      <c r="AC102" s="726"/>
      <c r="AE102" s="728"/>
      <c r="AF102" s="729"/>
      <c r="AG102" s="729"/>
      <c r="AH102" s="729"/>
      <c r="AI102" s="729"/>
      <c r="AJ102" s="729"/>
      <c r="AK102" s="729"/>
      <c r="AL102" s="729"/>
      <c r="AM102" s="729"/>
      <c r="AN102" s="729"/>
      <c r="AO102" s="729"/>
      <c r="AP102" s="729"/>
      <c r="AQ102" s="729"/>
      <c r="AR102" s="729"/>
      <c r="AS102" s="729"/>
      <c r="AT102" s="729"/>
      <c r="AU102" s="729"/>
      <c r="AV102" s="729"/>
      <c r="AW102" s="729"/>
      <c r="AX102" s="729"/>
      <c r="AY102" s="729"/>
      <c r="AZ102" s="729"/>
      <c r="BA102" s="729"/>
      <c r="BB102" s="729"/>
      <c r="BC102" s="729"/>
      <c r="BD102" s="729"/>
      <c r="BE102" s="729"/>
      <c r="BF102" s="729"/>
      <c r="BG102" s="729"/>
      <c r="BH102" s="729"/>
      <c r="BI102" s="729"/>
      <c r="BJ102" s="729"/>
      <c r="BK102" s="729"/>
      <c r="BL102" s="729"/>
      <c r="BM102" s="729"/>
      <c r="BN102" s="729"/>
      <c r="BO102" s="729"/>
      <c r="BP102" s="729"/>
      <c r="BQ102" s="729"/>
      <c r="BR102" s="729"/>
      <c r="BS102" s="729"/>
      <c r="BT102" s="729"/>
      <c r="BU102" s="729"/>
      <c r="BV102" s="729"/>
      <c r="BW102" s="729"/>
      <c r="BX102" s="729"/>
      <c r="BY102" s="729"/>
      <c r="BZ102" s="729"/>
      <c r="CA102" s="729"/>
      <c r="CB102" s="729"/>
      <c r="CC102" s="729"/>
      <c r="CD102" s="729"/>
      <c r="CE102" s="729"/>
      <c r="CF102" s="729"/>
      <c r="CG102" s="729"/>
      <c r="CH102" s="729"/>
      <c r="CI102" s="729"/>
      <c r="CJ102" s="729"/>
      <c r="CK102" s="729"/>
      <c r="CL102" s="729"/>
      <c r="CM102" s="729"/>
      <c r="CN102" s="729"/>
      <c r="CO102" s="729"/>
      <c r="CP102" s="729"/>
      <c r="CQ102" s="729"/>
      <c r="CR102" s="729"/>
      <c r="CS102" s="729"/>
      <c r="CT102" s="729"/>
      <c r="CU102" s="729"/>
      <c r="CV102" s="729"/>
      <c r="CW102" s="729"/>
      <c r="CX102" s="729"/>
      <c r="CY102" s="729"/>
      <c r="CZ102" s="729"/>
      <c r="DA102" s="729"/>
      <c r="DB102" s="729"/>
      <c r="DC102" s="729"/>
      <c r="DD102" s="729"/>
      <c r="DE102" s="729"/>
      <c r="DF102" s="729"/>
      <c r="DG102" s="729"/>
      <c r="DH102" s="729"/>
      <c r="DI102" s="729"/>
      <c r="DJ102" s="729"/>
      <c r="DK102" s="729"/>
      <c r="DL102" s="729"/>
      <c r="DM102" s="729"/>
      <c r="DN102" s="729"/>
      <c r="DO102" s="729"/>
      <c r="DP102" s="729"/>
      <c r="DQ102" s="729"/>
      <c r="DR102" s="729"/>
      <c r="DS102" s="729"/>
      <c r="DT102" s="729"/>
      <c r="DU102" s="729"/>
      <c r="DV102" s="729"/>
      <c r="DW102" s="729"/>
      <c r="DX102" s="729"/>
      <c r="DY102" s="729"/>
      <c r="DZ102" s="729"/>
      <c r="EA102" s="729"/>
      <c r="EB102" s="729"/>
      <c r="EC102" s="729"/>
      <c r="ED102" s="729"/>
      <c r="EE102" s="729"/>
      <c r="EF102" s="729"/>
      <c r="EG102" s="729"/>
      <c r="EH102" s="729"/>
      <c r="EI102" s="729"/>
      <c r="EJ102" s="729"/>
      <c r="EK102" s="729"/>
      <c r="EL102" s="729"/>
      <c r="EM102" s="729"/>
      <c r="EN102" s="729"/>
      <c r="EO102" s="729"/>
      <c r="EP102" s="729"/>
      <c r="EQ102" s="729"/>
      <c r="ER102" s="729"/>
      <c r="ES102" s="729"/>
      <c r="ET102" s="729"/>
      <c r="EU102" s="729"/>
      <c r="EV102" s="729"/>
      <c r="EW102" s="729"/>
      <c r="EX102" s="729"/>
      <c r="EY102" s="729"/>
      <c r="EZ102" s="729"/>
      <c r="FA102" s="729"/>
      <c r="FB102" s="729"/>
      <c r="FC102" s="729"/>
      <c r="FD102" s="729"/>
      <c r="FE102" s="729"/>
      <c r="FF102" s="729"/>
      <c r="FG102" s="729"/>
      <c r="FH102" s="729"/>
      <c r="FI102" s="729"/>
      <c r="FJ102" s="729"/>
      <c r="FK102" s="729"/>
      <c r="FL102" s="729"/>
      <c r="FM102" s="729"/>
      <c r="FN102" s="729"/>
      <c r="FO102" s="729"/>
      <c r="FP102" s="729"/>
      <c r="FQ102" s="729"/>
      <c r="FR102" s="729"/>
      <c r="FS102" s="729"/>
      <c r="FT102" s="729"/>
      <c r="FU102" s="729"/>
      <c r="FV102" s="729"/>
      <c r="FW102" s="729"/>
      <c r="FX102" s="729"/>
      <c r="FY102" s="729"/>
      <c r="FZ102" s="729"/>
      <c r="GA102" s="729"/>
      <c r="GB102" s="729"/>
      <c r="GC102" s="729"/>
      <c r="GD102" s="729"/>
      <c r="GE102" s="729"/>
      <c r="GF102" s="729"/>
      <c r="GG102" s="729"/>
      <c r="GH102" s="729"/>
      <c r="GI102" s="729"/>
      <c r="GJ102" s="729"/>
      <c r="GK102" s="729"/>
      <c r="GL102" s="729"/>
      <c r="GM102" s="729"/>
      <c r="GN102" s="729"/>
      <c r="GO102" s="729"/>
      <c r="GP102" s="729"/>
      <c r="GQ102" s="729"/>
      <c r="GR102" s="729"/>
      <c r="GS102" s="729"/>
      <c r="GT102" s="729"/>
      <c r="GU102" s="729"/>
      <c r="GV102" s="729"/>
      <c r="GW102" s="729"/>
      <c r="GX102" s="729"/>
      <c r="GY102" s="729"/>
      <c r="GZ102" s="729"/>
      <c r="HA102" s="729"/>
      <c r="HB102" s="729"/>
      <c r="HC102" s="729"/>
      <c r="HD102" s="729"/>
      <c r="HE102" s="729"/>
      <c r="HF102" s="729"/>
      <c r="HG102" s="729"/>
      <c r="HH102" s="729"/>
      <c r="HI102" s="729"/>
      <c r="HJ102" s="729"/>
      <c r="HK102" s="729"/>
      <c r="HL102" s="729"/>
      <c r="HM102" s="729"/>
      <c r="HN102" s="729"/>
      <c r="HO102" s="729"/>
      <c r="HP102" s="729"/>
      <c r="HQ102" s="729"/>
      <c r="HR102" s="729"/>
      <c r="HS102" s="729"/>
      <c r="HT102" s="729"/>
      <c r="HU102" s="729"/>
      <c r="HV102" s="729"/>
      <c r="HW102" s="729"/>
      <c r="HX102" s="729"/>
      <c r="HY102" s="729"/>
      <c r="HZ102" s="729"/>
      <c r="IA102" s="729"/>
      <c r="IB102" s="729"/>
      <c r="IC102" s="729"/>
      <c r="ID102" s="729"/>
      <c r="IE102" s="729"/>
      <c r="IF102" s="729"/>
      <c r="IG102" s="729"/>
      <c r="IH102" s="729"/>
      <c r="II102" s="729"/>
      <c r="IJ102" s="729"/>
      <c r="IK102" s="729"/>
      <c r="IL102" s="729"/>
      <c r="IM102" s="729"/>
      <c r="IN102" s="729"/>
      <c r="IO102" s="729"/>
      <c r="IP102" s="729"/>
      <c r="IQ102" s="729"/>
      <c r="IR102" s="729"/>
      <c r="IS102" s="729"/>
      <c r="IT102" s="729"/>
      <c r="IU102" s="729"/>
      <c r="IV102" s="729"/>
    </row>
    <row r="103" spans="1:256" s="727" customFormat="1" ht="15.75">
      <c r="A103" s="305" t="s">
        <v>216</v>
      </c>
      <c r="B103" s="931" t="s">
        <v>76</v>
      </c>
      <c r="C103" s="297"/>
      <c r="D103" s="297">
        <v>10</v>
      </c>
      <c r="E103" s="297"/>
      <c r="F103" s="922"/>
      <c r="G103" s="481">
        <v>5</v>
      </c>
      <c r="H103" s="297">
        <f>G103*30</f>
        <v>150</v>
      </c>
      <c r="I103" s="297">
        <v>12</v>
      </c>
      <c r="J103" s="349">
        <v>12</v>
      </c>
      <c r="K103" s="297"/>
      <c r="L103" s="349">
        <v>0</v>
      </c>
      <c r="M103" s="301">
        <f>H103-I103</f>
        <v>138</v>
      </c>
      <c r="N103" s="350"/>
      <c r="O103" s="1350"/>
      <c r="P103" s="1351"/>
      <c r="Q103" s="350"/>
      <c r="R103" s="1350"/>
      <c r="S103" s="1351"/>
      <c r="T103" s="350"/>
      <c r="U103" s="1350"/>
      <c r="V103" s="1351"/>
      <c r="W103" s="305"/>
      <c r="X103" s="1352"/>
      <c r="Y103" s="1353"/>
      <c r="Z103" s="353"/>
      <c r="AA103" s="305" t="s">
        <v>282</v>
      </c>
      <c r="AB103" s="354"/>
      <c r="AC103" s="726"/>
      <c r="AE103" s="728"/>
      <c r="AF103" s="729"/>
      <c r="AG103" s="729"/>
      <c r="AH103" s="729"/>
      <c r="AI103" s="729"/>
      <c r="AJ103" s="729"/>
      <c r="AK103" s="729"/>
      <c r="AL103" s="729"/>
      <c r="AM103" s="729"/>
      <c r="AN103" s="729"/>
      <c r="AO103" s="729"/>
      <c r="AP103" s="729"/>
      <c r="AQ103" s="729"/>
      <c r="AR103" s="729"/>
      <c r="AS103" s="729"/>
      <c r="AT103" s="729"/>
      <c r="AU103" s="729"/>
      <c r="AV103" s="729"/>
      <c r="AW103" s="729"/>
      <c r="AX103" s="729"/>
      <c r="AY103" s="729"/>
      <c r="AZ103" s="729"/>
      <c r="BA103" s="729"/>
      <c r="BB103" s="729"/>
      <c r="BC103" s="729"/>
      <c r="BD103" s="729"/>
      <c r="BE103" s="729"/>
      <c r="BF103" s="729"/>
      <c r="BG103" s="729"/>
      <c r="BH103" s="729"/>
      <c r="BI103" s="729"/>
      <c r="BJ103" s="729"/>
      <c r="BK103" s="729"/>
      <c r="BL103" s="729"/>
      <c r="BM103" s="729"/>
      <c r="BN103" s="729"/>
      <c r="BO103" s="729"/>
      <c r="BP103" s="729"/>
      <c r="BQ103" s="729"/>
      <c r="BR103" s="729"/>
      <c r="BS103" s="729"/>
      <c r="BT103" s="729"/>
      <c r="BU103" s="729"/>
      <c r="BV103" s="729"/>
      <c r="BW103" s="729"/>
      <c r="BX103" s="729"/>
      <c r="BY103" s="729"/>
      <c r="BZ103" s="729"/>
      <c r="CA103" s="729"/>
      <c r="CB103" s="729"/>
      <c r="CC103" s="729"/>
      <c r="CD103" s="729"/>
      <c r="CE103" s="729"/>
      <c r="CF103" s="729"/>
      <c r="CG103" s="729"/>
      <c r="CH103" s="729"/>
      <c r="CI103" s="729"/>
      <c r="CJ103" s="729"/>
      <c r="CK103" s="729"/>
      <c r="CL103" s="729"/>
      <c r="CM103" s="729"/>
      <c r="CN103" s="729"/>
      <c r="CO103" s="729"/>
      <c r="CP103" s="729"/>
      <c r="CQ103" s="729"/>
      <c r="CR103" s="729"/>
      <c r="CS103" s="729"/>
      <c r="CT103" s="729"/>
      <c r="CU103" s="729"/>
      <c r="CV103" s="729"/>
      <c r="CW103" s="729"/>
      <c r="CX103" s="729"/>
      <c r="CY103" s="729"/>
      <c r="CZ103" s="729"/>
      <c r="DA103" s="729"/>
      <c r="DB103" s="729"/>
      <c r="DC103" s="729"/>
      <c r="DD103" s="729"/>
      <c r="DE103" s="729"/>
      <c r="DF103" s="729"/>
      <c r="DG103" s="729"/>
      <c r="DH103" s="729"/>
      <c r="DI103" s="729"/>
      <c r="DJ103" s="729"/>
      <c r="DK103" s="729"/>
      <c r="DL103" s="729"/>
      <c r="DM103" s="729"/>
      <c r="DN103" s="729"/>
      <c r="DO103" s="729"/>
      <c r="DP103" s="729"/>
      <c r="DQ103" s="729"/>
      <c r="DR103" s="729"/>
      <c r="DS103" s="729"/>
      <c r="DT103" s="729"/>
      <c r="DU103" s="729"/>
      <c r="DV103" s="729"/>
      <c r="DW103" s="729"/>
      <c r="DX103" s="729"/>
      <c r="DY103" s="729"/>
      <c r="DZ103" s="729"/>
      <c r="EA103" s="729"/>
      <c r="EB103" s="729"/>
      <c r="EC103" s="729"/>
      <c r="ED103" s="729"/>
      <c r="EE103" s="729"/>
      <c r="EF103" s="729"/>
      <c r="EG103" s="729"/>
      <c r="EH103" s="729"/>
      <c r="EI103" s="729"/>
      <c r="EJ103" s="729"/>
      <c r="EK103" s="729"/>
      <c r="EL103" s="729"/>
      <c r="EM103" s="729"/>
      <c r="EN103" s="729"/>
      <c r="EO103" s="729"/>
      <c r="EP103" s="729"/>
      <c r="EQ103" s="729"/>
      <c r="ER103" s="729"/>
      <c r="ES103" s="729"/>
      <c r="ET103" s="729"/>
      <c r="EU103" s="729"/>
      <c r="EV103" s="729"/>
      <c r="EW103" s="729"/>
      <c r="EX103" s="729"/>
      <c r="EY103" s="729"/>
      <c r="EZ103" s="729"/>
      <c r="FA103" s="729"/>
      <c r="FB103" s="729"/>
      <c r="FC103" s="729"/>
      <c r="FD103" s="729"/>
      <c r="FE103" s="729"/>
      <c r="FF103" s="729"/>
      <c r="FG103" s="729"/>
      <c r="FH103" s="729"/>
      <c r="FI103" s="729"/>
      <c r="FJ103" s="729"/>
      <c r="FK103" s="729"/>
      <c r="FL103" s="729"/>
      <c r="FM103" s="729"/>
      <c r="FN103" s="729"/>
      <c r="FO103" s="729"/>
      <c r="FP103" s="729"/>
      <c r="FQ103" s="729"/>
      <c r="FR103" s="729"/>
      <c r="FS103" s="729"/>
      <c r="FT103" s="729"/>
      <c r="FU103" s="729"/>
      <c r="FV103" s="729"/>
      <c r="FW103" s="729"/>
      <c r="FX103" s="729"/>
      <c r="FY103" s="729"/>
      <c r="FZ103" s="729"/>
      <c r="GA103" s="729"/>
      <c r="GB103" s="729"/>
      <c r="GC103" s="729"/>
      <c r="GD103" s="729"/>
      <c r="GE103" s="729"/>
      <c r="GF103" s="729"/>
      <c r="GG103" s="729"/>
      <c r="GH103" s="729"/>
      <c r="GI103" s="729"/>
      <c r="GJ103" s="729"/>
      <c r="GK103" s="729"/>
      <c r="GL103" s="729"/>
      <c r="GM103" s="729"/>
      <c r="GN103" s="729"/>
      <c r="GO103" s="729"/>
      <c r="GP103" s="729"/>
      <c r="GQ103" s="729"/>
      <c r="GR103" s="729"/>
      <c r="GS103" s="729"/>
      <c r="GT103" s="729"/>
      <c r="GU103" s="729"/>
      <c r="GV103" s="729"/>
      <c r="GW103" s="729"/>
      <c r="GX103" s="729"/>
      <c r="GY103" s="729"/>
      <c r="GZ103" s="729"/>
      <c r="HA103" s="729"/>
      <c r="HB103" s="729"/>
      <c r="HC103" s="729"/>
      <c r="HD103" s="729"/>
      <c r="HE103" s="729"/>
      <c r="HF103" s="729"/>
      <c r="HG103" s="729"/>
      <c r="HH103" s="729"/>
      <c r="HI103" s="729"/>
      <c r="HJ103" s="729"/>
      <c r="HK103" s="729"/>
      <c r="HL103" s="729"/>
      <c r="HM103" s="729"/>
      <c r="HN103" s="729"/>
      <c r="HO103" s="729"/>
      <c r="HP103" s="729"/>
      <c r="HQ103" s="729"/>
      <c r="HR103" s="729"/>
      <c r="HS103" s="729"/>
      <c r="HT103" s="729"/>
      <c r="HU103" s="729"/>
      <c r="HV103" s="729"/>
      <c r="HW103" s="729"/>
      <c r="HX103" s="729"/>
      <c r="HY103" s="729"/>
      <c r="HZ103" s="729"/>
      <c r="IA103" s="729"/>
      <c r="IB103" s="729"/>
      <c r="IC103" s="729"/>
      <c r="ID103" s="729"/>
      <c r="IE103" s="729"/>
      <c r="IF103" s="729"/>
      <c r="IG103" s="729"/>
      <c r="IH103" s="729"/>
      <c r="II103" s="729"/>
      <c r="IJ103" s="729"/>
      <c r="IK103" s="729"/>
      <c r="IL103" s="729"/>
      <c r="IM103" s="729"/>
      <c r="IN103" s="729"/>
      <c r="IO103" s="729"/>
      <c r="IP103" s="729"/>
      <c r="IQ103" s="729"/>
      <c r="IR103" s="729"/>
      <c r="IS103" s="729"/>
      <c r="IT103" s="729"/>
      <c r="IU103" s="729"/>
      <c r="IV103" s="729"/>
    </row>
    <row r="104" spans="1:256" s="41" customFormat="1" ht="15.75">
      <c r="A104" s="1416" t="s">
        <v>224</v>
      </c>
      <c r="B104" s="1417"/>
      <c r="C104" s="1417"/>
      <c r="D104" s="1417"/>
      <c r="E104" s="1417"/>
      <c r="F104" s="1417"/>
      <c r="G104" s="1417"/>
      <c r="H104" s="1417"/>
      <c r="I104" s="1417"/>
      <c r="J104" s="1417"/>
      <c r="K104" s="1417"/>
      <c r="L104" s="1417"/>
      <c r="M104" s="1417"/>
      <c r="N104" s="1417"/>
      <c r="O104" s="1417"/>
      <c r="P104" s="1417"/>
      <c r="Q104" s="1417"/>
      <c r="R104" s="1417"/>
      <c r="S104" s="1417"/>
      <c r="T104" s="1417"/>
      <c r="U104" s="1417"/>
      <c r="V104" s="1417"/>
      <c r="W104" s="1417"/>
      <c r="X104" s="1417"/>
      <c r="Y104" s="1417"/>
      <c r="Z104" s="1417"/>
      <c r="AA104" s="1417"/>
      <c r="AB104" s="1418"/>
      <c r="AC104" s="198"/>
      <c r="AE104" s="256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  <c r="IL104" s="42"/>
      <c r="IM104" s="42"/>
      <c r="IN104" s="42"/>
      <c r="IO104" s="42"/>
      <c r="IP104" s="42"/>
      <c r="IQ104" s="42"/>
      <c r="IR104" s="42"/>
      <c r="IS104" s="42"/>
      <c r="IT104" s="42"/>
      <c r="IU104" s="42"/>
      <c r="IV104" s="42"/>
    </row>
    <row r="105" spans="1:256" s="41" customFormat="1" ht="31.5">
      <c r="A105" s="305" t="s">
        <v>216</v>
      </c>
      <c r="B105" s="932" t="s">
        <v>202</v>
      </c>
      <c r="C105" s="299"/>
      <c r="D105" s="299">
        <v>9</v>
      </c>
      <c r="E105" s="299"/>
      <c r="F105" s="933"/>
      <c r="G105" s="501">
        <v>13</v>
      </c>
      <c r="H105" s="299">
        <f>G105*30</f>
        <v>390</v>
      </c>
      <c r="I105" s="299">
        <v>8</v>
      </c>
      <c r="J105" s="300">
        <v>8</v>
      </c>
      <c r="K105" s="299"/>
      <c r="L105" s="300"/>
      <c r="M105" s="301">
        <f>H105-I105</f>
        <v>382</v>
      </c>
      <c r="N105" s="302"/>
      <c r="O105" s="1350"/>
      <c r="P105" s="1351"/>
      <c r="Q105" s="302"/>
      <c r="R105" s="1350"/>
      <c r="S105" s="1351"/>
      <c r="T105" s="302"/>
      <c r="U105" s="1350"/>
      <c r="V105" s="1351"/>
      <c r="W105" s="303"/>
      <c r="X105" s="1352"/>
      <c r="Y105" s="1353"/>
      <c r="Z105" s="305" t="s">
        <v>134</v>
      </c>
      <c r="AA105" s="304"/>
      <c r="AB105" s="306"/>
      <c r="AC105" s="198"/>
      <c r="AE105" s="256"/>
      <c r="AF105" s="42"/>
      <c r="AG105" s="42"/>
      <c r="AH105" s="42"/>
      <c r="AI105" s="42">
        <v>24</v>
      </c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  <c r="IL105" s="42"/>
      <c r="IM105" s="42"/>
      <c r="IN105" s="42"/>
      <c r="IO105" s="42"/>
      <c r="IP105" s="42"/>
      <c r="IQ105" s="42"/>
      <c r="IR105" s="42"/>
      <c r="IS105" s="42"/>
      <c r="IT105" s="42"/>
      <c r="IU105" s="42"/>
      <c r="IV105" s="42"/>
    </row>
    <row r="106" spans="1:256" s="41" customFormat="1" ht="6.75" customHeight="1" thickBot="1">
      <c r="A106" s="312"/>
      <c r="B106" s="934"/>
      <c r="C106" s="308"/>
      <c r="D106" s="308"/>
      <c r="E106" s="308"/>
      <c r="F106" s="935"/>
      <c r="G106" s="307"/>
      <c r="H106" s="308"/>
      <c r="I106" s="308"/>
      <c r="J106" s="309"/>
      <c r="K106" s="308"/>
      <c r="L106" s="309"/>
      <c r="M106" s="310"/>
      <c r="N106" s="311"/>
      <c r="O106" s="1346"/>
      <c r="P106" s="1347"/>
      <c r="Q106" s="311"/>
      <c r="R106" s="1346"/>
      <c r="S106" s="1347"/>
      <c r="T106" s="311"/>
      <c r="U106" s="1346"/>
      <c r="V106" s="1347"/>
      <c r="W106" s="312"/>
      <c r="X106" s="1354"/>
      <c r="Y106" s="1355"/>
      <c r="Z106" s="313"/>
      <c r="AA106" s="312"/>
      <c r="AB106" s="314"/>
      <c r="AC106" s="271"/>
      <c r="AD106" s="272"/>
      <c r="AE106" s="273"/>
      <c r="AF106" s="494"/>
      <c r="AG106" s="42">
        <v>24</v>
      </c>
      <c r="AH106" s="42">
        <v>2</v>
      </c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  <c r="IL106" s="42"/>
      <c r="IM106" s="42"/>
      <c r="IN106" s="42"/>
      <c r="IO106" s="42"/>
      <c r="IP106" s="42"/>
      <c r="IQ106" s="42"/>
      <c r="IR106" s="42"/>
      <c r="IS106" s="42"/>
      <c r="IT106" s="42"/>
      <c r="IU106" s="42"/>
      <c r="IV106" s="42"/>
    </row>
    <row r="107" spans="1:256" s="41" customFormat="1" ht="16.5" thickBot="1">
      <c r="A107" s="1426" t="s">
        <v>168</v>
      </c>
      <c r="B107" s="1426"/>
      <c r="C107" s="936"/>
      <c r="D107" s="936"/>
      <c r="E107" s="936"/>
      <c r="F107" s="937"/>
      <c r="G107" s="315">
        <f>G84+G85+G86+G91+G94+G100+G102+G103</f>
        <v>64.5</v>
      </c>
      <c r="H107" s="315">
        <f>H84+H85+H86+H91+H94+H100+H102+H103</f>
        <v>1935</v>
      </c>
      <c r="I107" s="316">
        <f>I84+I85+I87+I88+I89+I90+I92+I93+I95+I96+I100+I102+I103</f>
        <v>144</v>
      </c>
      <c r="J107" s="317">
        <v>110</v>
      </c>
      <c r="K107" s="317">
        <v>18</v>
      </c>
      <c r="L107" s="317">
        <v>16</v>
      </c>
      <c r="M107" s="316">
        <f>M84+M85+M87+M88+M89+M90+M92+M93+M95+M96+M100+M102+M103</f>
        <v>1791</v>
      </c>
      <c r="N107" s="318"/>
      <c r="O107" s="1348"/>
      <c r="P107" s="1349"/>
      <c r="Q107" s="318"/>
      <c r="R107" s="1348"/>
      <c r="S107" s="1349"/>
      <c r="T107" s="318"/>
      <c r="U107" s="1348"/>
      <c r="V107" s="1349"/>
      <c r="W107" s="319" t="s">
        <v>248</v>
      </c>
      <c r="X107" s="1339" t="s">
        <v>296</v>
      </c>
      <c r="Y107" s="1340"/>
      <c r="Z107" s="319" t="s">
        <v>318</v>
      </c>
      <c r="AA107" s="319" t="s">
        <v>298</v>
      </c>
      <c r="AB107" s="320"/>
      <c r="AC107" s="272"/>
      <c r="AD107" s="272"/>
      <c r="AE107" s="273"/>
      <c r="AF107" s="494"/>
      <c r="AG107" s="42">
        <v>36</v>
      </c>
      <c r="AH107" s="42">
        <v>4</v>
      </c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  <c r="IL107" s="42"/>
      <c r="IM107" s="42"/>
      <c r="IN107" s="42"/>
      <c r="IO107" s="42"/>
      <c r="IP107" s="42"/>
      <c r="IQ107" s="42"/>
      <c r="IR107" s="42"/>
      <c r="IS107" s="42"/>
      <c r="IT107" s="42"/>
      <c r="IU107" s="42"/>
      <c r="IV107" s="42"/>
    </row>
    <row r="108" spans="1:34" s="55" customFormat="1" ht="17.25" customHeight="1" thickBot="1">
      <c r="A108" s="938"/>
      <c r="B108" s="939"/>
      <c r="C108" s="940"/>
      <c r="D108" s="941"/>
      <c r="E108" s="941"/>
      <c r="F108" s="942"/>
      <c r="G108" s="943"/>
      <c r="H108" s="943"/>
      <c r="I108" s="944"/>
      <c r="J108" s="944"/>
      <c r="K108" s="943"/>
      <c r="L108" s="944"/>
      <c r="M108" s="945"/>
      <c r="N108" s="941"/>
      <c r="O108" s="941"/>
      <c r="P108" s="941"/>
      <c r="Q108" s="941"/>
      <c r="R108" s="941"/>
      <c r="S108" s="940"/>
      <c r="T108" s="941"/>
      <c r="U108" s="941"/>
      <c r="V108" s="946"/>
      <c r="W108" s="946"/>
      <c r="X108" s="946"/>
      <c r="Y108" s="946"/>
      <c r="Z108" s="946"/>
      <c r="AA108" s="946"/>
      <c r="AB108" s="947"/>
      <c r="AE108" s="257"/>
      <c r="AG108" s="55">
        <v>40</v>
      </c>
      <c r="AH108" s="55">
        <v>6</v>
      </c>
    </row>
    <row r="109" spans="1:34" s="55" customFormat="1" ht="17.25" customHeight="1" thickBot="1">
      <c r="A109" s="1515" t="s">
        <v>86</v>
      </c>
      <c r="B109" s="1516"/>
      <c r="C109" s="1419"/>
      <c r="D109" s="1419"/>
      <c r="E109" s="1419"/>
      <c r="F109" s="1517"/>
      <c r="G109" s="948">
        <f aca="true" t="shared" si="10" ref="G109:M109">G107+G66</f>
        <v>119.5</v>
      </c>
      <c r="H109" s="949">
        <f t="shared" si="10"/>
        <v>3585</v>
      </c>
      <c r="I109" s="949">
        <f t="shared" si="10"/>
        <v>278</v>
      </c>
      <c r="J109" s="949">
        <f t="shared" si="10"/>
        <v>196</v>
      </c>
      <c r="K109" s="949">
        <f t="shared" si="10"/>
        <v>18</v>
      </c>
      <c r="L109" s="949">
        <f t="shared" si="10"/>
        <v>64</v>
      </c>
      <c r="M109" s="949">
        <f t="shared" si="10"/>
        <v>3307</v>
      </c>
      <c r="N109" s="289"/>
      <c r="O109" s="1317"/>
      <c r="P109" s="1318"/>
      <c r="Q109" s="289"/>
      <c r="R109" s="1317"/>
      <c r="S109" s="1318"/>
      <c r="T109" s="289"/>
      <c r="U109" s="1317"/>
      <c r="V109" s="1318"/>
      <c r="W109" s="290"/>
      <c r="X109" s="1319"/>
      <c r="Y109" s="1320"/>
      <c r="Z109" s="290"/>
      <c r="AA109" s="290"/>
      <c r="AB109" s="291"/>
      <c r="AC109" s="64"/>
      <c r="AE109" s="257"/>
      <c r="AG109" s="55">
        <v>40</v>
      </c>
      <c r="AH109" s="55">
        <v>6</v>
      </c>
    </row>
    <row r="110" spans="1:31" s="55" customFormat="1" ht="17.25" customHeight="1" thickBot="1">
      <c r="A110" s="950"/>
      <c r="B110" s="951"/>
      <c r="C110" s="952"/>
      <c r="D110" s="952"/>
      <c r="E110" s="952"/>
      <c r="F110" s="952"/>
      <c r="G110" s="953"/>
      <c r="H110" s="954"/>
      <c r="I110" s="954"/>
      <c r="J110" s="954"/>
      <c r="K110" s="954"/>
      <c r="L110" s="954"/>
      <c r="M110" s="954"/>
      <c r="N110" s="955"/>
      <c r="O110" s="955"/>
      <c r="P110" s="955"/>
      <c r="Q110" s="955"/>
      <c r="R110" s="955"/>
      <c r="S110" s="955"/>
      <c r="T110" s="955"/>
      <c r="U110" s="955"/>
      <c r="V110" s="955"/>
      <c r="W110" s="956"/>
      <c r="X110" s="956"/>
      <c r="Y110" s="956"/>
      <c r="Z110" s="956"/>
      <c r="AA110" s="956"/>
      <c r="AB110" s="957"/>
      <c r="AC110" s="64"/>
      <c r="AE110" s="257"/>
    </row>
    <row r="111" spans="1:31" s="55" customFormat="1" ht="17.25" customHeight="1" thickBot="1">
      <c r="A111" s="1337" t="s">
        <v>383</v>
      </c>
      <c r="B111" s="1338"/>
      <c r="C111" s="1338"/>
      <c r="D111" s="1338"/>
      <c r="E111" s="1338"/>
      <c r="F111" s="1338"/>
      <c r="G111" s="1338"/>
      <c r="H111" s="1338"/>
      <c r="I111" s="1338"/>
      <c r="J111" s="1338"/>
      <c r="K111" s="1338"/>
      <c r="L111" s="1338"/>
      <c r="M111" s="1338"/>
      <c r="N111" s="1338"/>
      <c r="O111" s="1338"/>
      <c r="P111" s="1338"/>
      <c r="Q111" s="1338"/>
      <c r="R111" s="1338"/>
      <c r="S111" s="1338"/>
      <c r="T111" s="1338"/>
      <c r="U111" s="1338"/>
      <c r="V111" s="1338"/>
      <c r="W111" s="1338"/>
      <c r="X111" s="1338"/>
      <c r="Y111" s="1338"/>
      <c r="Z111" s="1338"/>
      <c r="AA111" s="1338"/>
      <c r="AB111" s="1330"/>
      <c r="AC111" s="64"/>
      <c r="AE111" s="257"/>
    </row>
    <row r="112" spans="1:31" s="55" customFormat="1" ht="17.25" customHeight="1" thickBot="1">
      <c r="A112" s="1337" t="s">
        <v>340</v>
      </c>
      <c r="B112" s="1338"/>
      <c r="C112" s="1338"/>
      <c r="D112" s="1338"/>
      <c r="E112" s="1338"/>
      <c r="F112" s="1338"/>
      <c r="G112" s="1338"/>
      <c r="H112" s="1338"/>
      <c r="I112" s="1338"/>
      <c r="J112" s="1338"/>
      <c r="K112" s="1338"/>
      <c r="L112" s="1338"/>
      <c r="M112" s="1338"/>
      <c r="N112" s="1338"/>
      <c r="O112" s="1338"/>
      <c r="P112" s="1338"/>
      <c r="Q112" s="1338"/>
      <c r="R112" s="1338"/>
      <c r="S112" s="1338"/>
      <c r="T112" s="1338"/>
      <c r="U112" s="1338"/>
      <c r="V112" s="1338"/>
      <c r="W112" s="1338"/>
      <c r="X112" s="1338"/>
      <c r="Y112" s="1338"/>
      <c r="Z112" s="1338"/>
      <c r="AA112" s="1338"/>
      <c r="AB112" s="1330"/>
      <c r="AC112" s="64"/>
      <c r="AE112" s="257"/>
    </row>
    <row r="113" spans="1:31" s="55" customFormat="1" ht="50.25" customHeight="1">
      <c r="A113" s="502" t="s">
        <v>342</v>
      </c>
      <c r="B113" s="698" t="s">
        <v>322</v>
      </c>
      <c r="C113" s="584" t="s">
        <v>254</v>
      </c>
      <c r="D113" s="557"/>
      <c r="E113" s="552"/>
      <c r="F113" s="553"/>
      <c r="G113" s="507">
        <v>2.5</v>
      </c>
      <c r="H113" s="508">
        <f>$G113*30</f>
        <v>75</v>
      </c>
      <c r="I113" s="509">
        <v>8</v>
      </c>
      <c r="J113" s="510" t="s">
        <v>132</v>
      </c>
      <c r="K113" s="511"/>
      <c r="L113" s="510" t="s">
        <v>229</v>
      </c>
      <c r="M113" s="643">
        <f>$H113-$I113</f>
        <v>67</v>
      </c>
      <c r="N113" s="958"/>
      <c r="O113" s="1518"/>
      <c r="P113" s="1519"/>
      <c r="Q113" s="958"/>
      <c r="R113" s="1518"/>
      <c r="S113" s="1531"/>
      <c r="T113" s="959"/>
      <c r="U113" s="1518"/>
      <c r="V113" s="1519"/>
      <c r="W113" s="960"/>
      <c r="X113" s="1599"/>
      <c r="Y113" s="1600"/>
      <c r="Z113" s="961"/>
      <c r="AA113" s="686" t="s">
        <v>238</v>
      </c>
      <c r="AB113" s="962"/>
      <c r="AC113" s="64"/>
      <c r="AE113" s="257"/>
    </row>
    <row r="114" spans="1:31" s="55" customFormat="1" ht="17.25" customHeight="1">
      <c r="A114" s="520" t="s">
        <v>343</v>
      </c>
      <c r="B114" s="527" t="s">
        <v>341</v>
      </c>
      <c r="C114" s="513"/>
      <c r="D114" s="514"/>
      <c r="E114" s="515"/>
      <c r="F114" s="516"/>
      <c r="G114" s="517">
        <f>SUM(G115:G117)</f>
        <v>9</v>
      </c>
      <c r="H114" s="647">
        <f>SUM(H115:H117)</f>
        <v>270</v>
      </c>
      <c r="I114" s="648">
        <f>SUM(I115:I117)</f>
        <v>34</v>
      </c>
      <c r="J114" s="524">
        <v>20</v>
      </c>
      <c r="K114" s="533" t="s">
        <v>323</v>
      </c>
      <c r="L114" s="533" t="s">
        <v>389</v>
      </c>
      <c r="M114" s="649">
        <f>SUM(M$115:M$117)</f>
        <v>236</v>
      </c>
      <c r="N114" s="862"/>
      <c r="O114" s="1341"/>
      <c r="P114" s="1342"/>
      <c r="Q114" s="862"/>
      <c r="R114" s="1341"/>
      <c r="S114" s="1345"/>
      <c r="T114" s="907"/>
      <c r="U114" s="1341"/>
      <c r="V114" s="1342"/>
      <c r="W114" s="963"/>
      <c r="X114" s="1535"/>
      <c r="Y114" s="1536"/>
      <c r="Z114" s="964"/>
      <c r="AA114" s="965"/>
      <c r="AB114" s="966"/>
      <c r="AC114" s="64"/>
      <c r="AE114" s="257"/>
    </row>
    <row r="115" spans="1:31" s="55" customFormat="1" ht="17.25" customHeight="1">
      <c r="A115" s="520" t="s">
        <v>344</v>
      </c>
      <c r="B115" s="650" t="s">
        <v>341</v>
      </c>
      <c r="C115" s="513">
        <v>8</v>
      </c>
      <c r="D115" s="681"/>
      <c r="E115" s="515"/>
      <c r="F115" s="516"/>
      <c r="G115" s="651">
        <v>2</v>
      </c>
      <c r="H115" s="652">
        <f>$G115*30</f>
        <v>60</v>
      </c>
      <c r="I115" s="500">
        <v>12</v>
      </c>
      <c r="J115" s="653" t="s">
        <v>134</v>
      </c>
      <c r="K115" s="654"/>
      <c r="L115" s="658" t="s">
        <v>387</v>
      </c>
      <c r="M115" s="656">
        <f>$H115-$I115</f>
        <v>48</v>
      </c>
      <c r="N115" s="862"/>
      <c r="O115" s="1341"/>
      <c r="P115" s="1342"/>
      <c r="Q115" s="862"/>
      <c r="R115" s="1341"/>
      <c r="S115" s="1345"/>
      <c r="T115" s="907"/>
      <c r="U115" s="1341"/>
      <c r="V115" s="1342"/>
      <c r="W115" s="963"/>
      <c r="X115" s="1537" t="s">
        <v>317</v>
      </c>
      <c r="Y115" s="1538"/>
      <c r="Z115" s="964"/>
      <c r="AA115" s="965"/>
      <c r="AB115" s="966"/>
      <c r="AC115" s="64"/>
      <c r="AE115" s="257"/>
    </row>
    <row r="116" spans="1:31" s="55" customFormat="1" ht="17.25" customHeight="1">
      <c r="A116" s="520" t="s">
        <v>370</v>
      </c>
      <c r="B116" s="650" t="s">
        <v>341</v>
      </c>
      <c r="C116" s="513"/>
      <c r="D116" s="681">
        <v>9</v>
      </c>
      <c r="E116" s="515"/>
      <c r="F116" s="516"/>
      <c r="G116" s="651">
        <v>2.5</v>
      </c>
      <c r="H116" s="652">
        <f>$G116*30</f>
        <v>75</v>
      </c>
      <c r="I116" s="657">
        <v>6</v>
      </c>
      <c r="J116" s="658" t="s">
        <v>133</v>
      </c>
      <c r="K116" s="526"/>
      <c r="L116" s="658" t="s">
        <v>229</v>
      </c>
      <c r="M116" s="659">
        <f>$H116-$I116</f>
        <v>69</v>
      </c>
      <c r="N116" s="862"/>
      <c r="O116" s="1341"/>
      <c r="P116" s="1342"/>
      <c r="Q116" s="862"/>
      <c r="R116" s="1341"/>
      <c r="S116" s="1345"/>
      <c r="T116" s="907"/>
      <c r="U116" s="1341"/>
      <c r="V116" s="1342"/>
      <c r="W116" s="963"/>
      <c r="X116" s="1535"/>
      <c r="Y116" s="1536"/>
      <c r="Z116" s="653" t="s">
        <v>135</v>
      </c>
      <c r="AA116" s="965"/>
      <c r="AB116" s="966"/>
      <c r="AC116" s="64"/>
      <c r="AE116" s="257"/>
    </row>
    <row r="117" spans="1:31" s="55" customFormat="1" ht="17.25" customHeight="1">
      <c r="A117" s="520" t="s">
        <v>371</v>
      </c>
      <c r="B117" s="650" t="s">
        <v>341</v>
      </c>
      <c r="C117" s="513" t="s">
        <v>254</v>
      </c>
      <c r="D117" s="571"/>
      <c r="E117" s="515"/>
      <c r="F117" s="516"/>
      <c r="G117" s="651">
        <v>4.5</v>
      </c>
      <c r="H117" s="652">
        <f>$G117*30</f>
        <v>135</v>
      </c>
      <c r="I117" s="657">
        <v>16</v>
      </c>
      <c r="J117" s="658" t="s">
        <v>134</v>
      </c>
      <c r="K117" s="658" t="s">
        <v>323</v>
      </c>
      <c r="L117" s="658" t="s">
        <v>229</v>
      </c>
      <c r="M117" s="659">
        <f>$H117-$I117</f>
        <v>119</v>
      </c>
      <c r="N117" s="862"/>
      <c r="O117" s="1341"/>
      <c r="P117" s="1342"/>
      <c r="Q117" s="862"/>
      <c r="R117" s="1341"/>
      <c r="S117" s="1345"/>
      <c r="T117" s="907"/>
      <c r="U117" s="1341"/>
      <c r="V117" s="1342"/>
      <c r="W117" s="963"/>
      <c r="X117" s="1535"/>
      <c r="Y117" s="1536"/>
      <c r="Z117" s="964"/>
      <c r="AA117" s="658" t="s">
        <v>388</v>
      </c>
      <c r="AB117" s="966"/>
      <c r="AC117" s="64"/>
      <c r="AE117" s="257"/>
    </row>
    <row r="118" spans="1:31" s="55" customFormat="1" ht="40.5" customHeight="1">
      <c r="A118" s="512" t="s">
        <v>345</v>
      </c>
      <c r="B118" s="543" t="s">
        <v>324</v>
      </c>
      <c r="C118" s="697"/>
      <c r="D118" s="967">
        <v>7</v>
      </c>
      <c r="E118" s="515"/>
      <c r="F118" s="516"/>
      <c r="G118" s="517">
        <v>3</v>
      </c>
      <c r="H118" s="521">
        <f>G118*30</f>
        <v>90</v>
      </c>
      <c r="I118" s="522">
        <f>SUM($J118:$L118)</f>
        <v>4</v>
      </c>
      <c r="J118" s="523">
        <v>4</v>
      </c>
      <c r="K118" s="523"/>
      <c r="L118" s="524"/>
      <c r="M118" s="644">
        <f>$H118-$I118</f>
        <v>86</v>
      </c>
      <c r="N118" s="862"/>
      <c r="O118" s="1341"/>
      <c r="P118" s="1342"/>
      <c r="Q118" s="862"/>
      <c r="R118" s="1341"/>
      <c r="S118" s="1345"/>
      <c r="T118" s="907"/>
      <c r="U118" s="1341"/>
      <c r="V118" s="1342"/>
      <c r="W118" s="687" t="s">
        <v>133</v>
      </c>
      <c r="X118" s="1535"/>
      <c r="Y118" s="1536"/>
      <c r="Z118" s="964"/>
      <c r="AA118" s="965"/>
      <c r="AB118" s="966"/>
      <c r="AC118" s="64"/>
      <c r="AE118" s="257"/>
    </row>
    <row r="119" spans="1:31" s="55" customFormat="1" ht="40.5" customHeight="1">
      <c r="A119" s="512" t="s">
        <v>346</v>
      </c>
      <c r="B119" s="525" t="s">
        <v>325</v>
      </c>
      <c r="C119" s="513"/>
      <c r="D119" s="504"/>
      <c r="E119" s="515"/>
      <c r="F119" s="516"/>
      <c r="G119" s="517">
        <f aca="true" t="shared" si="11" ref="G119:M119">G120</f>
        <v>3</v>
      </c>
      <c r="H119" s="521">
        <f t="shared" si="11"/>
        <v>90</v>
      </c>
      <c r="I119" s="563">
        <f t="shared" si="11"/>
        <v>4</v>
      </c>
      <c r="J119" s="563">
        <f t="shared" si="11"/>
        <v>4</v>
      </c>
      <c r="K119" s="563">
        <f t="shared" si="11"/>
        <v>0</v>
      </c>
      <c r="L119" s="563">
        <f t="shared" si="11"/>
        <v>0</v>
      </c>
      <c r="M119" s="747">
        <f t="shared" si="11"/>
        <v>86</v>
      </c>
      <c r="N119" s="862"/>
      <c r="O119" s="1341"/>
      <c r="P119" s="1342"/>
      <c r="Q119" s="862"/>
      <c r="R119" s="1341"/>
      <c r="S119" s="1345"/>
      <c r="T119" s="907"/>
      <c r="U119" s="1341"/>
      <c r="V119" s="1342"/>
      <c r="W119" s="963"/>
      <c r="X119" s="1535"/>
      <c r="Y119" s="1536"/>
      <c r="Z119" s="964"/>
      <c r="AA119" s="965"/>
      <c r="AB119" s="966"/>
      <c r="AC119" s="64"/>
      <c r="AE119" s="257"/>
    </row>
    <row r="120" spans="1:31" s="55" customFormat="1" ht="39" customHeight="1">
      <c r="A120" s="512"/>
      <c r="B120" s="519" t="s">
        <v>372</v>
      </c>
      <c r="C120" s="513"/>
      <c r="D120" s="692">
        <v>9</v>
      </c>
      <c r="E120" s="515"/>
      <c r="F120" s="516"/>
      <c r="G120" s="651">
        <v>3</v>
      </c>
      <c r="H120" s="680">
        <f>G120*30</f>
        <v>90</v>
      </c>
      <c r="I120" s="657">
        <f>SUM($J120:$L120)</f>
        <v>4</v>
      </c>
      <c r="J120" s="515">
        <v>4</v>
      </c>
      <c r="K120" s="515"/>
      <c r="L120" s="526"/>
      <c r="M120" s="656">
        <f aca="true" t="shared" si="12" ref="M120:M125">$H120-$I120</f>
        <v>86</v>
      </c>
      <c r="N120" s="862"/>
      <c r="O120" s="1342"/>
      <c r="P120" s="1380"/>
      <c r="Q120" s="862"/>
      <c r="R120" s="1342"/>
      <c r="S120" s="1380"/>
      <c r="T120" s="907"/>
      <c r="U120" s="1342"/>
      <c r="V120" s="1540"/>
      <c r="W120" s="963"/>
      <c r="X120" s="1610"/>
      <c r="Y120" s="1611"/>
      <c r="Z120" s="653" t="s">
        <v>133</v>
      </c>
      <c r="AA120" s="686"/>
      <c r="AB120" s="966"/>
      <c r="AC120" s="64"/>
      <c r="AE120" s="257"/>
    </row>
    <row r="121" spans="1:31" s="55" customFormat="1" ht="30.75" customHeight="1">
      <c r="A121" s="512" t="s">
        <v>347</v>
      </c>
      <c r="B121" s="527" t="s">
        <v>373</v>
      </c>
      <c r="C121" s="693">
        <v>9</v>
      </c>
      <c r="D121" s="514"/>
      <c r="E121" s="515"/>
      <c r="F121" s="516"/>
      <c r="G121" s="517">
        <v>4</v>
      </c>
      <c r="H121" s="530">
        <f>$G121*30</f>
        <v>120</v>
      </c>
      <c r="I121" s="522">
        <v>8</v>
      </c>
      <c r="J121" s="531" t="s">
        <v>132</v>
      </c>
      <c r="K121" s="532"/>
      <c r="L121" s="533" t="s">
        <v>229</v>
      </c>
      <c r="M121" s="646">
        <f t="shared" si="12"/>
        <v>112</v>
      </c>
      <c r="N121" s="862"/>
      <c r="O121" s="1341"/>
      <c r="P121" s="1342"/>
      <c r="Q121" s="862"/>
      <c r="R121" s="1341"/>
      <c r="S121" s="1345"/>
      <c r="T121" s="907"/>
      <c r="U121" s="1341"/>
      <c r="V121" s="1342"/>
      <c r="W121" s="963"/>
      <c r="X121" s="1535"/>
      <c r="Y121" s="1536"/>
      <c r="Z121" s="653" t="s">
        <v>238</v>
      </c>
      <c r="AA121" s="965"/>
      <c r="AB121" s="966"/>
      <c r="AC121" s="64"/>
      <c r="AE121" s="257"/>
    </row>
    <row r="122" spans="1:31" s="55" customFormat="1" ht="30.75" customHeight="1">
      <c r="A122" s="512" t="s">
        <v>348</v>
      </c>
      <c r="B122" s="529" t="s">
        <v>326</v>
      </c>
      <c r="C122" s="696"/>
      <c r="D122" s="526">
        <v>8</v>
      </c>
      <c r="E122" s="526"/>
      <c r="F122" s="535"/>
      <c r="G122" s="517">
        <v>3</v>
      </c>
      <c r="H122" s="530">
        <f>$G122*30</f>
        <v>90</v>
      </c>
      <c r="I122" s="522">
        <f>SUM($J122:$L122)</f>
        <v>4</v>
      </c>
      <c r="J122" s="523">
        <v>4</v>
      </c>
      <c r="K122" s="523"/>
      <c r="L122" s="524"/>
      <c r="M122" s="646">
        <f t="shared" si="12"/>
        <v>86</v>
      </c>
      <c r="N122" s="862"/>
      <c r="O122" s="1341"/>
      <c r="P122" s="1342"/>
      <c r="Q122" s="862"/>
      <c r="R122" s="1341"/>
      <c r="S122" s="1345"/>
      <c r="T122" s="907"/>
      <c r="U122" s="1341"/>
      <c r="V122" s="1342"/>
      <c r="W122" s="963"/>
      <c r="X122" s="1535" t="s">
        <v>133</v>
      </c>
      <c r="Y122" s="1536"/>
      <c r="Z122" s="964"/>
      <c r="AA122" s="686"/>
      <c r="AB122" s="966"/>
      <c r="AC122" s="64"/>
      <c r="AE122" s="257"/>
    </row>
    <row r="123" spans="1:31" s="55" customFormat="1" ht="37.5" customHeight="1">
      <c r="A123" s="512" t="s">
        <v>349</v>
      </c>
      <c r="B123" s="529" t="s">
        <v>374</v>
      </c>
      <c r="C123" s="968">
        <v>7</v>
      </c>
      <c r="D123" s="514"/>
      <c r="E123" s="515"/>
      <c r="F123" s="516"/>
      <c r="G123" s="517">
        <v>4</v>
      </c>
      <c r="H123" s="530">
        <f>$G123*30</f>
        <v>120</v>
      </c>
      <c r="I123" s="522">
        <v>8</v>
      </c>
      <c r="J123" s="524" t="s">
        <v>132</v>
      </c>
      <c r="K123" s="524"/>
      <c r="L123" s="533" t="s">
        <v>229</v>
      </c>
      <c r="M123" s="646">
        <f t="shared" si="12"/>
        <v>112</v>
      </c>
      <c r="N123" s="862"/>
      <c r="O123" s="1341"/>
      <c r="P123" s="1342"/>
      <c r="Q123" s="862"/>
      <c r="R123" s="1341"/>
      <c r="S123" s="1345"/>
      <c r="T123" s="907"/>
      <c r="U123" s="1341"/>
      <c r="V123" s="1342"/>
      <c r="W123" s="687" t="s">
        <v>238</v>
      </c>
      <c r="X123" s="1535"/>
      <c r="Y123" s="1536"/>
      <c r="Z123" s="964"/>
      <c r="AA123" s="965"/>
      <c r="AB123" s="966"/>
      <c r="AC123" s="64"/>
      <c r="AE123" s="257"/>
    </row>
    <row r="124" spans="1:31" s="55" customFormat="1" ht="37.5" customHeight="1">
      <c r="A124" s="512" t="s">
        <v>350</v>
      </c>
      <c r="B124" s="699" t="s">
        <v>385</v>
      </c>
      <c r="C124" s="503"/>
      <c r="D124" s="514">
        <v>7</v>
      </c>
      <c r="E124" s="515"/>
      <c r="F124" s="516"/>
      <c r="G124" s="517">
        <v>3.5</v>
      </c>
      <c r="H124" s="530">
        <f>$G124*30</f>
        <v>105</v>
      </c>
      <c r="I124" s="522">
        <v>4</v>
      </c>
      <c r="J124" s="523">
        <v>4</v>
      </c>
      <c r="K124" s="523"/>
      <c r="L124" s="524"/>
      <c r="M124" s="646">
        <f t="shared" si="12"/>
        <v>101</v>
      </c>
      <c r="N124" s="862"/>
      <c r="O124" s="1341"/>
      <c r="P124" s="1342"/>
      <c r="Q124" s="862"/>
      <c r="R124" s="1341"/>
      <c r="S124" s="1345"/>
      <c r="T124" s="907"/>
      <c r="U124" s="1341"/>
      <c r="V124" s="1342"/>
      <c r="W124" s="687" t="s">
        <v>133</v>
      </c>
      <c r="X124" s="1535"/>
      <c r="Y124" s="1536"/>
      <c r="Z124" s="964"/>
      <c r="AA124" s="965"/>
      <c r="AB124" s="966"/>
      <c r="AC124" s="64"/>
      <c r="AE124" s="257"/>
    </row>
    <row r="125" spans="1:31" s="55" customFormat="1" ht="38.25" customHeight="1">
      <c r="A125" s="512" t="s">
        <v>351</v>
      </c>
      <c r="B125" s="525" t="s">
        <v>375</v>
      </c>
      <c r="C125" s="513"/>
      <c r="D125" s="514" t="s">
        <v>254</v>
      </c>
      <c r="E125" s="537"/>
      <c r="F125" s="538"/>
      <c r="G125" s="517">
        <v>3.5</v>
      </c>
      <c r="H125" s="530">
        <f>$G125*30</f>
        <v>105</v>
      </c>
      <c r="I125" s="522">
        <v>8</v>
      </c>
      <c r="J125" s="524" t="s">
        <v>132</v>
      </c>
      <c r="K125" s="524"/>
      <c r="L125" s="533" t="s">
        <v>229</v>
      </c>
      <c r="M125" s="646">
        <f t="shared" si="12"/>
        <v>97</v>
      </c>
      <c r="N125" s="862"/>
      <c r="O125" s="1341"/>
      <c r="P125" s="1342"/>
      <c r="Q125" s="862"/>
      <c r="R125" s="1341"/>
      <c r="S125" s="1345"/>
      <c r="T125" s="907"/>
      <c r="U125" s="1341"/>
      <c r="V125" s="1342"/>
      <c r="W125" s="963"/>
      <c r="X125" s="1535"/>
      <c r="Y125" s="1536"/>
      <c r="Z125" s="964"/>
      <c r="AA125" s="686" t="s">
        <v>238</v>
      </c>
      <c r="AB125" s="966"/>
      <c r="AC125" s="64"/>
      <c r="AE125" s="257"/>
    </row>
    <row r="126" spans="1:31" s="55" customFormat="1" ht="33.75" customHeight="1">
      <c r="A126" s="512" t="s">
        <v>352</v>
      </c>
      <c r="B126" s="700" t="s">
        <v>327</v>
      </c>
      <c r="C126" s="534"/>
      <c r="D126" s="515"/>
      <c r="E126" s="526"/>
      <c r="F126" s="535"/>
      <c r="G126" s="517">
        <f>G127+G128</f>
        <v>11</v>
      </c>
      <c r="H126" s="518">
        <f>G127+H128</f>
        <v>127</v>
      </c>
      <c r="I126" s="522"/>
      <c r="J126" s="523"/>
      <c r="K126" s="523"/>
      <c r="L126" s="524"/>
      <c r="M126" s="646"/>
      <c r="N126" s="862"/>
      <c r="O126" s="1341"/>
      <c r="P126" s="1342"/>
      <c r="Q126" s="862"/>
      <c r="R126" s="1341"/>
      <c r="S126" s="1345"/>
      <c r="T126" s="907"/>
      <c r="U126" s="1341"/>
      <c r="V126" s="1342"/>
      <c r="W126" s="963"/>
      <c r="X126" s="1535"/>
      <c r="Y126" s="1536"/>
      <c r="Z126" s="964"/>
      <c r="AA126" s="965"/>
      <c r="AB126" s="966"/>
      <c r="AC126" s="64"/>
      <c r="AE126" s="257"/>
    </row>
    <row r="127" spans="1:31" s="55" customFormat="1" ht="17.25" customHeight="1">
      <c r="A127" s="512" t="s">
        <v>353</v>
      </c>
      <c r="B127" s="539" t="s">
        <v>376</v>
      </c>
      <c r="C127" s="693">
        <v>8</v>
      </c>
      <c r="D127" s="515"/>
      <c r="E127" s="526"/>
      <c r="F127" s="535"/>
      <c r="G127" s="651">
        <v>7</v>
      </c>
      <c r="H127" s="680">
        <f>G127*30</f>
        <v>210</v>
      </c>
      <c r="I127" s="657">
        <v>12</v>
      </c>
      <c r="J127" s="526" t="s">
        <v>134</v>
      </c>
      <c r="K127" s="526"/>
      <c r="L127" s="658" t="s">
        <v>387</v>
      </c>
      <c r="M127" s="659">
        <f>$H127-$I127</f>
        <v>198</v>
      </c>
      <c r="N127" s="862"/>
      <c r="O127" s="1341"/>
      <c r="P127" s="1342"/>
      <c r="Q127" s="862"/>
      <c r="R127" s="1341"/>
      <c r="S127" s="1345"/>
      <c r="T127" s="907"/>
      <c r="U127" s="1341"/>
      <c r="V127" s="1342"/>
      <c r="W127" s="963"/>
      <c r="X127" s="1537" t="s">
        <v>317</v>
      </c>
      <c r="Y127" s="1538"/>
      <c r="Z127" s="964"/>
      <c r="AA127" s="965"/>
      <c r="AB127" s="966"/>
      <c r="AC127" s="64"/>
      <c r="AE127" s="257"/>
    </row>
    <row r="128" spans="1:31" s="55" customFormat="1" ht="38.25" customHeight="1">
      <c r="A128" s="512" t="s">
        <v>354</v>
      </c>
      <c r="B128" s="660" t="s">
        <v>377</v>
      </c>
      <c r="C128" s="534"/>
      <c r="D128" s="544"/>
      <c r="E128" s="526"/>
      <c r="F128" s="535"/>
      <c r="G128" s="540">
        <f>SUM(G$129:G$130)</f>
        <v>4</v>
      </c>
      <c r="H128" s="541">
        <f>SUM(H$129:H$130)</f>
        <v>120</v>
      </c>
      <c r="I128" s="522"/>
      <c r="J128" s="523"/>
      <c r="K128" s="523"/>
      <c r="L128" s="524"/>
      <c r="M128" s="646"/>
      <c r="N128" s="862"/>
      <c r="O128" s="1341"/>
      <c r="P128" s="1342"/>
      <c r="Q128" s="862"/>
      <c r="R128" s="1341"/>
      <c r="S128" s="1345"/>
      <c r="T128" s="907"/>
      <c r="U128" s="1341"/>
      <c r="V128" s="1342"/>
      <c r="W128" s="963"/>
      <c r="X128" s="1535"/>
      <c r="Y128" s="1536"/>
      <c r="Z128" s="964"/>
      <c r="AA128" s="965"/>
      <c r="AB128" s="966"/>
      <c r="AC128" s="64"/>
      <c r="AE128" s="257"/>
    </row>
    <row r="129" spans="1:31" s="55" customFormat="1" ht="36" customHeight="1">
      <c r="A129" s="512" t="s">
        <v>355</v>
      </c>
      <c r="B129" s="539" t="s">
        <v>377</v>
      </c>
      <c r="C129" s="695">
        <v>7</v>
      </c>
      <c r="D129" s="967"/>
      <c r="E129" s="526"/>
      <c r="F129" s="535"/>
      <c r="G129" s="651">
        <v>3</v>
      </c>
      <c r="H129" s="680">
        <f>G129*30</f>
        <v>90</v>
      </c>
      <c r="I129" s="657">
        <v>8</v>
      </c>
      <c r="J129" s="526" t="s">
        <v>132</v>
      </c>
      <c r="K129" s="526"/>
      <c r="L129" s="658" t="s">
        <v>229</v>
      </c>
      <c r="M129" s="659">
        <f>$H129-$I129</f>
        <v>82</v>
      </c>
      <c r="N129" s="862"/>
      <c r="O129" s="1341"/>
      <c r="P129" s="1342"/>
      <c r="Q129" s="862"/>
      <c r="R129" s="1341"/>
      <c r="S129" s="1345"/>
      <c r="T129" s="907"/>
      <c r="U129" s="1341"/>
      <c r="V129" s="1342"/>
      <c r="W129" s="687" t="s">
        <v>238</v>
      </c>
      <c r="X129" s="1537"/>
      <c r="Y129" s="1538"/>
      <c r="Z129" s="964"/>
      <c r="AA129" s="965"/>
      <c r="AB129" s="966"/>
      <c r="AC129" s="64"/>
      <c r="AE129" s="257"/>
    </row>
    <row r="130" spans="1:31" s="55" customFormat="1" ht="39" customHeight="1">
      <c r="A130" s="512" t="s">
        <v>356</v>
      </c>
      <c r="B130" s="539" t="s">
        <v>328</v>
      </c>
      <c r="C130" s="534"/>
      <c r="D130" s="505"/>
      <c r="E130" s="526"/>
      <c r="F130" s="694">
        <v>8</v>
      </c>
      <c r="G130" s="651">
        <v>1</v>
      </c>
      <c r="H130" s="680">
        <f>G130*30</f>
        <v>30</v>
      </c>
      <c r="I130" s="657">
        <v>4</v>
      </c>
      <c r="J130" s="681"/>
      <c r="K130" s="514"/>
      <c r="L130" s="658" t="s">
        <v>133</v>
      </c>
      <c r="M130" s="659">
        <f>$H130-$I130</f>
        <v>26</v>
      </c>
      <c r="N130" s="862"/>
      <c r="O130" s="1341"/>
      <c r="P130" s="1342"/>
      <c r="Q130" s="862"/>
      <c r="R130" s="1341"/>
      <c r="S130" s="1345"/>
      <c r="T130" s="907"/>
      <c r="U130" s="1341"/>
      <c r="V130" s="1342"/>
      <c r="W130" s="963"/>
      <c r="X130" s="1537" t="s">
        <v>133</v>
      </c>
      <c r="Y130" s="1538"/>
      <c r="Z130" s="653"/>
      <c r="AA130" s="965"/>
      <c r="AB130" s="966"/>
      <c r="AC130" s="64"/>
      <c r="AE130" s="257"/>
    </row>
    <row r="131" spans="1:31" s="55" customFormat="1" ht="29.25" customHeight="1">
      <c r="A131" s="512" t="s">
        <v>357</v>
      </c>
      <c r="B131" s="525" t="s">
        <v>378</v>
      </c>
      <c r="C131" s="513"/>
      <c r="D131" s="514"/>
      <c r="E131" s="515"/>
      <c r="F131" s="516"/>
      <c r="G131" s="536">
        <f>SUM(G$132:G$133)</f>
        <v>7</v>
      </c>
      <c r="H131" s="530">
        <f>SUM(H$132:H$133)</f>
        <v>210</v>
      </c>
      <c r="I131" s="528"/>
      <c r="J131" s="528"/>
      <c r="K131" s="528"/>
      <c r="L131" s="528"/>
      <c r="M131" s="645"/>
      <c r="N131" s="862"/>
      <c r="O131" s="1341"/>
      <c r="P131" s="1342"/>
      <c r="Q131" s="862"/>
      <c r="R131" s="1341"/>
      <c r="S131" s="1345"/>
      <c r="T131" s="907"/>
      <c r="U131" s="1341"/>
      <c r="V131" s="1342"/>
      <c r="W131" s="963"/>
      <c r="X131" s="1535"/>
      <c r="Y131" s="1536"/>
      <c r="Z131" s="964"/>
      <c r="AA131" s="965"/>
      <c r="AB131" s="966"/>
      <c r="AC131" s="64"/>
      <c r="AE131" s="257"/>
    </row>
    <row r="132" spans="1:31" s="55" customFormat="1" ht="17.25" customHeight="1">
      <c r="A132" s="512" t="s">
        <v>358</v>
      </c>
      <c r="B132" s="519" t="s">
        <v>378</v>
      </c>
      <c r="C132" s="693">
        <v>9</v>
      </c>
      <c r="D132" s="514"/>
      <c r="E132" s="515"/>
      <c r="F132" s="516"/>
      <c r="G132" s="651">
        <v>5.5</v>
      </c>
      <c r="H132" s="652">
        <f>$G132*30</f>
        <v>165</v>
      </c>
      <c r="I132" s="672">
        <v>12</v>
      </c>
      <c r="J132" s="655" t="s">
        <v>134</v>
      </c>
      <c r="K132" s="673" t="s">
        <v>386</v>
      </c>
      <c r="L132" s="655"/>
      <c r="M132" s="659">
        <f>$H132-$I132</f>
        <v>153</v>
      </c>
      <c r="N132" s="862"/>
      <c r="O132" s="1341"/>
      <c r="P132" s="1342"/>
      <c r="Q132" s="862"/>
      <c r="R132" s="1341"/>
      <c r="S132" s="1345"/>
      <c r="T132" s="907"/>
      <c r="U132" s="1341"/>
      <c r="V132" s="1342"/>
      <c r="W132" s="963"/>
      <c r="X132" s="1535"/>
      <c r="Y132" s="1536"/>
      <c r="Z132" s="653" t="s">
        <v>317</v>
      </c>
      <c r="AA132" s="965"/>
      <c r="AB132" s="966"/>
      <c r="AC132" s="64"/>
      <c r="AE132" s="257"/>
    </row>
    <row r="133" spans="1:31" s="55" customFormat="1" ht="36.75" customHeight="1" thickBot="1">
      <c r="A133" s="542" t="s">
        <v>359</v>
      </c>
      <c r="B133" s="661" t="s">
        <v>329</v>
      </c>
      <c r="C133" s="701"/>
      <c r="D133" s="702"/>
      <c r="E133" s="567" t="s">
        <v>254</v>
      </c>
      <c r="F133" s="568"/>
      <c r="G133" s="674">
        <v>1.5</v>
      </c>
      <c r="H133" s="675">
        <f>$G133*30</f>
        <v>45</v>
      </c>
      <c r="I133" s="676">
        <v>8</v>
      </c>
      <c r="J133" s="677"/>
      <c r="K133" s="571"/>
      <c r="L133" s="678" t="s">
        <v>97</v>
      </c>
      <c r="M133" s="679">
        <f>$H133-$I133</f>
        <v>37</v>
      </c>
      <c r="N133" s="969"/>
      <c r="O133" s="1529"/>
      <c r="P133" s="1530"/>
      <c r="Q133" s="969"/>
      <c r="R133" s="1529"/>
      <c r="S133" s="1608"/>
      <c r="T133" s="970"/>
      <c r="U133" s="1529"/>
      <c r="V133" s="1530"/>
      <c r="W133" s="971"/>
      <c r="X133" s="1583"/>
      <c r="Y133" s="1584"/>
      <c r="Z133" s="972"/>
      <c r="AA133" s="686" t="s">
        <v>97</v>
      </c>
      <c r="AB133" s="973"/>
      <c r="AC133" s="64"/>
      <c r="AE133" s="257"/>
    </row>
    <row r="134" spans="1:31" s="55" customFormat="1" ht="17.25" customHeight="1" thickBot="1">
      <c r="A134" s="1337" t="s">
        <v>330</v>
      </c>
      <c r="B134" s="1338"/>
      <c r="C134" s="1338"/>
      <c r="D134" s="1338"/>
      <c r="E134" s="1338"/>
      <c r="F134" s="1338"/>
      <c r="G134" s="1338"/>
      <c r="H134" s="1338"/>
      <c r="I134" s="1338"/>
      <c r="J134" s="1338"/>
      <c r="K134" s="1338"/>
      <c r="L134" s="1338"/>
      <c r="M134" s="1338"/>
      <c r="N134" s="1338"/>
      <c r="O134" s="1338"/>
      <c r="P134" s="1338"/>
      <c r="Q134" s="1338"/>
      <c r="R134" s="1338"/>
      <c r="S134" s="1338"/>
      <c r="T134" s="1338"/>
      <c r="U134" s="1338"/>
      <c r="V134" s="1338"/>
      <c r="W134" s="1338"/>
      <c r="X134" s="1338"/>
      <c r="Y134" s="1338"/>
      <c r="Z134" s="1338"/>
      <c r="AA134" s="1338"/>
      <c r="AB134" s="1330"/>
      <c r="AC134" s="64"/>
      <c r="AE134" s="257"/>
    </row>
    <row r="135" spans="1:31" s="55" customFormat="1" ht="51" customHeight="1">
      <c r="A135" s="502" t="s">
        <v>360</v>
      </c>
      <c r="B135" s="662" t="s">
        <v>331</v>
      </c>
      <c r="C135" s="663"/>
      <c r="D135" s="664"/>
      <c r="E135" s="505"/>
      <c r="F135" s="506"/>
      <c r="G135" s="665">
        <f>SUM(G136:G136)</f>
        <v>3</v>
      </c>
      <c r="H135" s="666">
        <f>SUM(H136:H136)</f>
        <v>90</v>
      </c>
      <c r="I135" s="667"/>
      <c r="J135" s="505"/>
      <c r="K135" s="505"/>
      <c r="L135" s="504"/>
      <c r="M135" s="668"/>
      <c r="N135" s="958"/>
      <c r="O135" s="1518"/>
      <c r="P135" s="1519"/>
      <c r="Q135" s="958"/>
      <c r="R135" s="1518"/>
      <c r="S135" s="1531"/>
      <c r="T135" s="959"/>
      <c r="U135" s="1518"/>
      <c r="V135" s="1519"/>
      <c r="W135" s="974"/>
      <c r="X135" s="1585"/>
      <c r="Y135" s="1586"/>
      <c r="Z135" s="961"/>
      <c r="AA135" s="975"/>
      <c r="AB135" s="962"/>
      <c r="AC135" s="64"/>
      <c r="AE135" s="257"/>
    </row>
    <row r="136" spans="1:31" s="55" customFormat="1" ht="34.5" customHeight="1">
      <c r="A136" s="512"/>
      <c r="B136" s="558" t="s">
        <v>379</v>
      </c>
      <c r="C136" s="559"/>
      <c r="D136" s="526">
        <v>8</v>
      </c>
      <c r="E136" s="515"/>
      <c r="F136" s="516"/>
      <c r="G136" s="669">
        <v>3</v>
      </c>
      <c r="H136" s="670">
        <f>G136*30</f>
        <v>90</v>
      </c>
      <c r="I136" s="657">
        <v>4</v>
      </c>
      <c r="J136" s="658" t="s">
        <v>133</v>
      </c>
      <c r="K136" s="526"/>
      <c r="L136" s="526">
        <v>0</v>
      </c>
      <c r="M136" s="671">
        <f>H136-I136</f>
        <v>86</v>
      </c>
      <c r="N136" s="862"/>
      <c r="O136" s="1341"/>
      <c r="P136" s="1342"/>
      <c r="Q136" s="862"/>
      <c r="R136" s="1341"/>
      <c r="S136" s="1345"/>
      <c r="T136" s="907"/>
      <c r="U136" s="1341"/>
      <c r="V136" s="1342"/>
      <c r="W136" s="963"/>
      <c r="X136" s="1537" t="s">
        <v>133</v>
      </c>
      <c r="Y136" s="1538"/>
      <c r="Z136" s="964"/>
      <c r="AA136" s="965"/>
      <c r="AB136" s="966"/>
      <c r="AC136" s="64"/>
      <c r="AE136" s="257"/>
    </row>
    <row r="137" spans="1:31" s="55" customFormat="1" ht="49.5" customHeight="1">
      <c r="A137" s="512" t="s">
        <v>361</v>
      </c>
      <c r="B137" s="564" t="s">
        <v>332</v>
      </c>
      <c r="C137" s="559"/>
      <c r="D137" s="560"/>
      <c r="E137" s="515"/>
      <c r="F137" s="516"/>
      <c r="G137" s="561">
        <f>SUM(G138:G139)</f>
        <v>8</v>
      </c>
      <c r="H137" s="562">
        <f>SUM(H138:H139)</f>
        <v>240</v>
      </c>
      <c r="I137" s="563"/>
      <c r="J137" s="515"/>
      <c r="K137" s="515"/>
      <c r="L137" s="514"/>
      <c r="M137" s="641"/>
      <c r="N137" s="862"/>
      <c r="O137" s="1341"/>
      <c r="P137" s="1342"/>
      <c r="Q137" s="862"/>
      <c r="R137" s="1341"/>
      <c r="S137" s="1345"/>
      <c r="T137" s="907"/>
      <c r="U137" s="1341"/>
      <c r="V137" s="1342"/>
      <c r="W137" s="963"/>
      <c r="X137" s="1535"/>
      <c r="Y137" s="1536"/>
      <c r="Z137" s="964"/>
      <c r="AA137" s="965"/>
      <c r="AB137" s="966"/>
      <c r="AC137" s="64"/>
      <c r="AE137" s="257"/>
    </row>
    <row r="138" spans="1:31" s="55" customFormat="1" ht="17.25" customHeight="1">
      <c r="A138" s="512" t="s">
        <v>362</v>
      </c>
      <c r="B138" s="558" t="s">
        <v>333</v>
      </c>
      <c r="C138" s="559"/>
      <c r="D138" s="526">
        <v>9</v>
      </c>
      <c r="E138" s="565"/>
      <c r="F138" s="566"/>
      <c r="G138" s="669">
        <v>4</v>
      </c>
      <c r="H138" s="670">
        <f>G138*30</f>
        <v>120</v>
      </c>
      <c r="I138" s="657">
        <v>4</v>
      </c>
      <c r="J138" s="658" t="s">
        <v>133</v>
      </c>
      <c r="K138" s="526"/>
      <c r="L138" s="526">
        <v>0</v>
      </c>
      <c r="M138" s="671">
        <f>H138-I138</f>
        <v>116</v>
      </c>
      <c r="N138" s="862"/>
      <c r="O138" s="1341"/>
      <c r="P138" s="1342"/>
      <c r="Q138" s="862"/>
      <c r="R138" s="1341"/>
      <c r="S138" s="1345"/>
      <c r="T138" s="907"/>
      <c r="U138" s="1341"/>
      <c r="V138" s="1342"/>
      <c r="W138" s="963"/>
      <c r="X138" s="1535"/>
      <c r="Y138" s="1536"/>
      <c r="Z138" s="653" t="s">
        <v>133</v>
      </c>
      <c r="AA138" s="965"/>
      <c r="AB138" s="966"/>
      <c r="AC138" s="64"/>
      <c r="AE138" s="257"/>
    </row>
    <row r="139" spans="1:31" s="55" customFormat="1" ht="35.25" customHeight="1" thickBot="1">
      <c r="A139" s="542" t="s">
        <v>363</v>
      </c>
      <c r="B139" s="569" t="s">
        <v>332</v>
      </c>
      <c r="C139" s="570"/>
      <c r="D139" s="571" t="s">
        <v>254</v>
      </c>
      <c r="E139" s="544"/>
      <c r="F139" s="545"/>
      <c r="G139" s="682">
        <v>4</v>
      </c>
      <c r="H139" s="683">
        <f>G139*30</f>
        <v>120</v>
      </c>
      <c r="I139" s="676">
        <v>4</v>
      </c>
      <c r="J139" s="678" t="s">
        <v>133</v>
      </c>
      <c r="K139" s="579"/>
      <c r="L139" s="579">
        <v>0</v>
      </c>
      <c r="M139" s="684">
        <f>H139-I139</f>
        <v>116</v>
      </c>
      <c r="N139" s="969"/>
      <c r="O139" s="1529"/>
      <c r="P139" s="1530"/>
      <c r="Q139" s="969"/>
      <c r="R139" s="1529"/>
      <c r="S139" s="1608"/>
      <c r="T139" s="970"/>
      <c r="U139" s="1529"/>
      <c r="V139" s="1530"/>
      <c r="W139" s="971"/>
      <c r="X139" s="1583"/>
      <c r="Y139" s="1584"/>
      <c r="Z139" s="972"/>
      <c r="AA139" s="686" t="s">
        <v>133</v>
      </c>
      <c r="AB139" s="973"/>
      <c r="AC139" s="64"/>
      <c r="AE139" s="257"/>
    </row>
    <row r="140" spans="1:31" s="55" customFormat="1" ht="17.25" customHeight="1" thickBot="1">
      <c r="A140" s="1337" t="s">
        <v>334</v>
      </c>
      <c r="B140" s="1338"/>
      <c r="C140" s="1338"/>
      <c r="D140" s="1338"/>
      <c r="E140" s="1338"/>
      <c r="F140" s="1338"/>
      <c r="G140" s="1338"/>
      <c r="H140" s="1338"/>
      <c r="I140" s="1338"/>
      <c r="J140" s="1338"/>
      <c r="K140" s="1338"/>
      <c r="L140" s="1338"/>
      <c r="M140" s="1338"/>
      <c r="N140" s="1338"/>
      <c r="O140" s="1338"/>
      <c r="P140" s="1338"/>
      <c r="Q140" s="1338"/>
      <c r="R140" s="1338"/>
      <c r="S140" s="1338"/>
      <c r="T140" s="1338"/>
      <c r="U140" s="1338"/>
      <c r="V140" s="1338"/>
      <c r="W140" s="1338"/>
      <c r="X140" s="1338"/>
      <c r="Y140" s="1338"/>
      <c r="Z140" s="1338"/>
      <c r="AA140" s="1338"/>
      <c r="AB140" s="1330"/>
      <c r="AC140" s="64"/>
      <c r="AE140" s="257"/>
    </row>
    <row r="141" spans="1:31" s="55" customFormat="1" ht="36.75" customHeight="1">
      <c r="A141" s="575" t="s">
        <v>364</v>
      </c>
      <c r="B141" s="576" t="s">
        <v>335</v>
      </c>
      <c r="C141" s="550"/>
      <c r="D141" s="551"/>
      <c r="E141" s="552"/>
      <c r="F141" s="553"/>
      <c r="G141" s="554">
        <f>SUM(G142:G143)</f>
        <v>8</v>
      </c>
      <c r="H141" s="555">
        <f>SUM(H142:H143)</f>
        <v>240</v>
      </c>
      <c r="I141" s="556"/>
      <c r="J141" s="552"/>
      <c r="K141" s="552"/>
      <c r="L141" s="557"/>
      <c r="M141" s="640"/>
      <c r="N141" s="976"/>
      <c r="O141" s="1523"/>
      <c r="P141" s="1534"/>
      <c r="Q141" s="976"/>
      <c r="R141" s="1523"/>
      <c r="S141" s="1524"/>
      <c r="T141" s="977"/>
      <c r="U141" s="1523"/>
      <c r="V141" s="1534"/>
      <c r="W141" s="960"/>
      <c r="X141" s="1599"/>
      <c r="Y141" s="1600"/>
      <c r="Z141" s="978"/>
      <c r="AA141" s="979"/>
      <c r="AB141" s="980"/>
      <c r="AC141" s="64"/>
      <c r="AE141" s="257"/>
    </row>
    <row r="142" spans="1:31" s="55" customFormat="1" ht="39" customHeight="1">
      <c r="A142" s="512" t="s">
        <v>365</v>
      </c>
      <c r="B142" s="577" t="s">
        <v>380</v>
      </c>
      <c r="C142" s="559"/>
      <c r="D142" s="526">
        <v>9</v>
      </c>
      <c r="E142" s="565"/>
      <c r="F142" s="566"/>
      <c r="G142" s="669">
        <v>4</v>
      </c>
      <c r="H142" s="670">
        <f>G142*30</f>
        <v>120</v>
      </c>
      <c r="I142" s="657">
        <v>4</v>
      </c>
      <c r="J142" s="658" t="s">
        <v>133</v>
      </c>
      <c r="K142" s="526"/>
      <c r="L142" s="526">
        <v>0</v>
      </c>
      <c r="M142" s="671">
        <f>H142-I142</f>
        <v>116</v>
      </c>
      <c r="N142" s="862"/>
      <c r="O142" s="1341"/>
      <c r="P142" s="1342"/>
      <c r="Q142" s="862"/>
      <c r="R142" s="1341"/>
      <c r="S142" s="1345"/>
      <c r="T142" s="907"/>
      <c r="U142" s="1341"/>
      <c r="V142" s="1342"/>
      <c r="W142" s="963"/>
      <c r="X142" s="1535"/>
      <c r="Y142" s="1536"/>
      <c r="Z142" s="653" t="s">
        <v>133</v>
      </c>
      <c r="AA142" s="965"/>
      <c r="AB142" s="966"/>
      <c r="AC142" s="64"/>
      <c r="AE142" s="257"/>
    </row>
    <row r="143" spans="1:31" s="55" customFormat="1" ht="39.75" customHeight="1">
      <c r="A143" s="512" t="s">
        <v>366</v>
      </c>
      <c r="B143" s="685" t="s">
        <v>336</v>
      </c>
      <c r="C143" s="559"/>
      <c r="D143" s="514" t="s">
        <v>254</v>
      </c>
      <c r="E143" s="515"/>
      <c r="F143" s="516"/>
      <c r="G143" s="669">
        <v>4</v>
      </c>
      <c r="H143" s="670">
        <f>G143*30</f>
        <v>120</v>
      </c>
      <c r="I143" s="657">
        <v>4</v>
      </c>
      <c r="J143" s="658" t="s">
        <v>133</v>
      </c>
      <c r="K143" s="526"/>
      <c r="L143" s="526">
        <v>0</v>
      </c>
      <c r="M143" s="671">
        <f>H143-I143</f>
        <v>116</v>
      </c>
      <c r="N143" s="862"/>
      <c r="O143" s="1341"/>
      <c r="P143" s="1342"/>
      <c r="Q143" s="862"/>
      <c r="R143" s="1341"/>
      <c r="S143" s="1345"/>
      <c r="T143" s="907"/>
      <c r="U143" s="1341"/>
      <c r="V143" s="1342"/>
      <c r="W143" s="963"/>
      <c r="X143" s="1535"/>
      <c r="Y143" s="1536"/>
      <c r="Z143" s="964"/>
      <c r="AA143" s="686" t="s">
        <v>133</v>
      </c>
      <c r="AB143" s="966"/>
      <c r="AC143" s="64"/>
      <c r="AE143" s="257"/>
    </row>
    <row r="144" spans="1:31" s="55" customFormat="1" ht="34.5" customHeight="1" thickBot="1">
      <c r="A144" s="542" t="s">
        <v>367</v>
      </c>
      <c r="B144" s="688" t="s">
        <v>381</v>
      </c>
      <c r="C144" s="570"/>
      <c r="D144" s="579">
        <v>8</v>
      </c>
      <c r="E144" s="544"/>
      <c r="F144" s="545"/>
      <c r="G144" s="572">
        <v>3</v>
      </c>
      <c r="H144" s="573">
        <f>G144*30</f>
        <v>90</v>
      </c>
      <c r="I144" s="547">
        <v>4</v>
      </c>
      <c r="J144" s="548" t="s">
        <v>133</v>
      </c>
      <c r="K144" s="574"/>
      <c r="L144" s="574">
        <v>0</v>
      </c>
      <c r="M144" s="642">
        <f>H144-I144</f>
        <v>86</v>
      </c>
      <c r="N144" s="981"/>
      <c r="O144" s="1521"/>
      <c r="P144" s="1539"/>
      <c r="Q144" s="981"/>
      <c r="R144" s="1521"/>
      <c r="S144" s="1522"/>
      <c r="T144" s="982"/>
      <c r="U144" s="1521"/>
      <c r="V144" s="1539"/>
      <c r="W144" s="983"/>
      <c r="X144" s="1597" t="s">
        <v>133</v>
      </c>
      <c r="Y144" s="1598"/>
      <c r="Z144" s="984"/>
      <c r="AA144" s="985"/>
      <c r="AB144" s="986"/>
      <c r="AC144" s="64"/>
      <c r="AE144" s="257"/>
    </row>
    <row r="145" spans="1:31" s="55" customFormat="1" ht="17.25" customHeight="1" thickBot="1">
      <c r="A145" s="1337" t="s">
        <v>337</v>
      </c>
      <c r="B145" s="1338"/>
      <c r="C145" s="1338"/>
      <c r="D145" s="1338"/>
      <c r="E145" s="1338"/>
      <c r="F145" s="1338"/>
      <c r="G145" s="1338"/>
      <c r="H145" s="1338"/>
      <c r="I145" s="1338"/>
      <c r="J145" s="1338"/>
      <c r="K145" s="1338"/>
      <c r="L145" s="1338"/>
      <c r="M145" s="1338"/>
      <c r="N145" s="1338"/>
      <c r="O145" s="1338"/>
      <c r="P145" s="1338"/>
      <c r="Q145" s="1338"/>
      <c r="R145" s="1338"/>
      <c r="S145" s="1338"/>
      <c r="T145" s="1338"/>
      <c r="U145" s="1338"/>
      <c r="V145" s="1338"/>
      <c r="W145" s="1338"/>
      <c r="X145" s="1338"/>
      <c r="Y145" s="1338"/>
      <c r="Z145" s="1338"/>
      <c r="AA145" s="1338"/>
      <c r="AB145" s="1330"/>
      <c r="AC145" s="64"/>
      <c r="AE145" s="257"/>
    </row>
    <row r="146" spans="1:31" s="55" customFormat="1" ht="50.25" customHeight="1">
      <c r="A146" s="549" t="s">
        <v>368</v>
      </c>
      <c r="B146" s="583" t="s">
        <v>338</v>
      </c>
      <c r="C146" s="584"/>
      <c r="D146" s="557" t="s">
        <v>254</v>
      </c>
      <c r="E146" s="552"/>
      <c r="F146" s="553"/>
      <c r="G146" s="585">
        <v>4</v>
      </c>
      <c r="H146" s="555">
        <f>G146*30</f>
        <v>120</v>
      </c>
      <c r="I146" s="586">
        <v>4</v>
      </c>
      <c r="J146" s="587" t="s">
        <v>133</v>
      </c>
      <c r="K146" s="588"/>
      <c r="L146" s="588">
        <v>0</v>
      </c>
      <c r="M146" s="640">
        <f>H146-I146</f>
        <v>116</v>
      </c>
      <c r="N146" s="976"/>
      <c r="O146" s="1523"/>
      <c r="P146" s="1524"/>
      <c r="Q146" s="976"/>
      <c r="R146" s="1523"/>
      <c r="S146" s="1524"/>
      <c r="T146" s="977"/>
      <c r="U146" s="1523"/>
      <c r="V146" s="1534"/>
      <c r="W146" s="960"/>
      <c r="X146" s="1599"/>
      <c r="Y146" s="1600"/>
      <c r="Z146" s="960"/>
      <c r="AA146" s="689" t="s">
        <v>133</v>
      </c>
      <c r="AB146" s="980"/>
      <c r="AC146" s="64"/>
      <c r="AE146" s="257"/>
    </row>
    <row r="147" spans="1:31" s="55" customFormat="1" ht="43.5" customHeight="1">
      <c r="A147" s="512" t="s">
        <v>367</v>
      </c>
      <c r="B147" s="578" t="s">
        <v>381</v>
      </c>
      <c r="C147" s="559"/>
      <c r="D147" s="526">
        <v>8</v>
      </c>
      <c r="E147" s="515"/>
      <c r="F147" s="516"/>
      <c r="G147" s="517">
        <v>3</v>
      </c>
      <c r="H147" s="521">
        <f>G147*30</f>
        <v>90</v>
      </c>
      <c r="I147" s="522">
        <v>4</v>
      </c>
      <c r="J147" s="533" t="s">
        <v>133</v>
      </c>
      <c r="K147" s="524"/>
      <c r="L147" s="524">
        <v>0</v>
      </c>
      <c r="M147" s="641">
        <f>H147-I147</f>
        <v>86</v>
      </c>
      <c r="N147" s="862"/>
      <c r="O147" s="1341"/>
      <c r="P147" s="1345"/>
      <c r="Q147" s="862"/>
      <c r="R147" s="1341"/>
      <c r="S147" s="1345"/>
      <c r="T147" s="907"/>
      <c r="U147" s="1341"/>
      <c r="V147" s="1342"/>
      <c r="W147" s="963"/>
      <c r="X147" s="1597" t="s">
        <v>133</v>
      </c>
      <c r="Y147" s="1598"/>
      <c r="Z147" s="963"/>
      <c r="AA147" s="965"/>
      <c r="AB147" s="966"/>
      <c r="AC147" s="64"/>
      <c r="AE147" s="257"/>
    </row>
    <row r="148" spans="1:31" s="55" customFormat="1" ht="34.5" customHeight="1" thickBot="1">
      <c r="A148" s="542" t="s">
        <v>369</v>
      </c>
      <c r="B148" s="690" t="s">
        <v>382</v>
      </c>
      <c r="C148" s="570"/>
      <c r="D148" s="579">
        <v>9</v>
      </c>
      <c r="E148" s="580"/>
      <c r="F148" s="581"/>
      <c r="G148" s="546">
        <v>4</v>
      </c>
      <c r="H148" s="582">
        <f>G148*30</f>
        <v>120</v>
      </c>
      <c r="I148" s="547">
        <v>4</v>
      </c>
      <c r="J148" s="548" t="s">
        <v>133</v>
      </c>
      <c r="K148" s="574"/>
      <c r="L148" s="574">
        <v>0</v>
      </c>
      <c r="M148" s="642">
        <f>H148-I148</f>
        <v>116</v>
      </c>
      <c r="N148" s="981"/>
      <c r="O148" s="1521"/>
      <c r="P148" s="1522"/>
      <c r="Q148" s="981"/>
      <c r="R148" s="1521"/>
      <c r="S148" s="1522"/>
      <c r="T148" s="982"/>
      <c r="U148" s="1521"/>
      <c r="V148" s="1539"/>
      <c r="W148" s="983"/>
      <c r="X148" s="1606"/>
      <c r="Y148" s="1607"/>
      <c r="Z148" s="691" t="s">
        <v>133</v>
      </c>
      <c r="AA148" s="985"/>
      <c r="AB148" s="986"/>
      <c r="AC148" s="64"/>
      <c r="AE148" s="257"/>
    </row>
    <row r="149" spans="1:31" s="55" customFormat="1" ht="18.75" customHeight="1" thickBot="1">
      <c r="A149" s="1590" t="s">
        <v>384</v>
      </c>
      <c r="B149" s="1591"/>
      <c r="C149" s="987"/>
      <c r="D149" s="620"/>
      <c r="E149" s="620"/>
      <c r="F149" s="988"/>
      <c r="G149" s="989">
        <f>G113+G115+G116+G117+G118+G120+G121+G122+G123+G124+G125+G127+G129+G130+G132+G133+G136+G138+G139</f>
        <v>64.5</v>
      </c>
      <c r="H149" s="990">
        <f aca="true" t="shared" si="13" ref="H149:M149">H113+H115+H116+H117+H118+H120+H121+H122+H123+H124+H125+H127+H129+H130+H132+H133+H136+H138+H139</f>
        <v>1935</v>
      </c>
      <c r="I149" s="990">
        <f t="shared" si="13"/>
        <v>138</v>
      </c>
      <c r="J149" s="703" t="s">
        <v>394</v>
      </c>
      <c r="K149" s="703" t="s">
        <v>390</v>
      </c>
      <c r="L149" s="703" t="s">
        <v>391</v>
      </c>
      <c r="M149" s="990">
        <f t="shared" si="13"/>
        <v>1797</v>
      </c>
      <c r="N149" s="707"/>
      <c r="O149" s="1343"/>
      <c r="P149" s="1344"/>
      <c r="Q149" s="707"/>
      <c r="R149" s="1343"/>
      <c r="S149" s="1344"/>
      <c r="T149" s="707"/>
      <c r="U149" s="1343"/>
      <c r="V149" s="1344"/>
      <c r="W149" s="703" t="s">
        <v>248</v>
      </c>
      <c r="X149" s="1580" t="s">
        <v>235</v>
      </c>
      <c r="Y149" s="1581"/>
      <c r="Z149" s="703" t="s">
        <v>392</v>
      </c>
      <c r="AA149" s="703" t="s">
        <v>393</v>
      </c>
      <c r="AB149" s="704"/>
      <c r="AC149" s="64"/>
      <c r="AE149" s="257"/>
    </row>
    <row r="150" spans="1:31" s="55" customFormat="1" ht="17.25" customHeight="1" thickBot="1">
      <c r="A150" s="991"/>
      <c r="B150" s="992"/>
      <c r="C150" s="993"/>
      <c r="D150" s="993"/>
      <c r="E150" s="993"/>
      <c r="F150" s="993"/>
      <c r="G150" s="994"/>
      <c r="H150" s="995"/>
      <c r="I150" s="995"/>
      <c r="J150" s="995"/>
      <c r="K150" s="995"/>
      <c r="L150" s="995"/>
      <c r="M150" s="995"/>
      <c r="N150" s="996"/>
      <c r="O150" s="1513"/>
      <c r="P150" s="1513"/>
      <c r="Q150" s="996"/>
      <c r="R150" s="1513"/>
      <c r="S150" s="1513"/>
      <c r="T150" s="996"/>
      <c r="U150" s="1513"/>
      <c r="V150" s="1513"/>
      <c r="W150" s="997"/>
      <c r="X150" s="1587"/>
      <c r="Y150" s="1587"/>
      <c r="Z150" s="997"/>
      <c r="AA150" s="997"/>
      <c r="AB150" s="998"/>
      <c r="AC150" s="64"/>
      <c r="AE150" s="257"/>
    </row>
    <row r="151" spans="1:31" s="55" customFormat="1" ht="17.25" customHeight="1" thickBot="1">
      <c r="A151" s="1592" t="s">
        <v>86</v>
      </c>
      <c r="B151" s="1593"/>
      <c r="C151" s="999"/>
      <c r="D151" s="1000"/>
      <c r="E151" s="1000"/>
      <c r="F151" s="1001"/>
      <c r="G151" s="1002">
        <f>G66+G149</f>
        <v>119.5</v>
      </c>
      <c r="H151" s="1003">
        <f>H66+H149</f>
        <v>3585</v>
      </c>
      <c r="I151" s="1004">
        <f>I66+I149</f>
        <v>272</v>
      </c>
      <c r="J151" s="1004">
        <f>J66+94</f>
        <v>180</v>
      </c>
      <c r="K151" s="1004">
        <f>K66+10</f>
        <v>10</v>
      </c>
      <c r="L151" s="1004">
        <f>L66+34</f>
        <v>82</v>
      </c>
      <c r="M151" s="1005">
        <f>M66+M149</f>
        <v>3313</v>
      </c>
      <c r="N151" s="1006"/>
      <c r="O151" s="1543"/>
      <c r="P151" s="1575"/>
      <c r="Q151" s="1007"/>
      <c r="R151" s="1543"/>
      <c r="S151" s="1544"/>
      <c r="T151" s="1006"/>
      <c r="U151" s="1543"/>
      <c r="V151" s="1575"/>
      <c r="W151" s="1008"/>
      <c r="X151" s="1577"/>
      <c r="Y151" s="1578"/>
      <c r="Z151" s="1009"/>
      <c r="AA151" s="1010"/>
      <c r="AB151" s="1011"/>
      <c r="AC151" s="64"/>
      <c r="AE151" s="257"/>
    </row>
    <row r="152" spans="1:31" s="55" customFormat="1" ht="17.25" customHeight="1" thickBot="1">
      <c r="A152" s="1616"/>
      <c r="B152" s="1409"/>
      <c r="C152" s="1409"/>
      <c r="D152" s="1409"/>
      <c r="E152" s="1409"/>
      <c r="F152" s="1409"/>
      <c r="G152" s="1409"/>
      <c r="H152" s="1409"/>
      <c r="I152" s="1409"/>
      <c r="J152" s="1409"/>
      <c r="K152" s="1409"/>
      <c r="L152" s="1409"/>
      <c r="M152" s="1409"/>
      <c r="N152" s="1409"/>
      <c r="O152" s="1409"/>
      <c r="P152" s="1409"/>
      <c r="Q152" s="1409"/>
      <c r="R152" s="1409"/>
      <c r="S152" s="1409"/>
      <c r="T152" s="1409"/>
      <c r="U152" s="1409"/>
      <c r="V152" s="1409"/>
      <c r="W152" s="1409"/>
      <c r="X152" s="1409"/>
      <c r="Y152" s="1409"/>
      <c r="Z152" s="1409"/>
      <c r="AA152" s="1409"/>
      <c r="AB152" s="1410"/>
      <c r="AC152" s="719"/>
      <c r="AD152" s="720"/>
      <c r="AE152" s="720"/>
    </row>
    <row r="153" spans="1:32" s="55" customFormat="1" ht="17.25" customHeight="1" thickBot="1">
      <c r="A153" s="1337" t="s">
        <v>445</v>
      </c>
      <c r="B153" s="1445"/>
      <c r="C153" s="1445"/>
      <c r="D153" s="1445"/>
      <c r="E153" s="1445"/>
      <c r="F153" s="1445"/>
      <c r="G153" s="1445"/>
      <c r="H153" s="1445"/>
      <c r="I153" s="1445"/>
      <c r="J153" s="1445"/>
      <c r="K153" s="1445"/>
      <c r="L153" s="1445"/>
      <c r="M153" s="1445"/>
      <c r="N153" s="1445"/>
      <c r="O153" s="1445"/>
      <c r="P153" s="1445"/>
      <c r="Q153" s="1445"/>
      <c r="R153" s="1445"/>
      <c r="S153" s="1445"/>
      <c r="T153" s="1445"/>
      <c r="U153" s="1445"/>
      <c r="V153" s="1445"/>
      <c r="W153" s="1445"/>
      <c r="X153" s="1445"/>
      <c r="Y153" s="1445"/>
      <c r="Z153" s="1445"/>
      <c r="AA153" s="1445"/>
      <c r="AB153" s="1617"/>
      <c r="AC153" s="721"/>
      <c r="AD153" s="722"/>
      <c r="AE153" s="722"/>
      <c r="AF153" s="725"/>
    </row>
    <row r="154" spans="1:32" s="55" customFormat="1" ht="17.25" customHeight="1">
      <c r="A154" s="1012" t="s">
        <v>446</v>
      </c>
      <c r="B154" s="1013" t="s">
        <v>430</v>
      </c>
      <c r="C154" s="1014"/>
      <c r="D154" s="1015"/>
      <c r="E154" s="1016"/>
      <c r="F154" s="1017"/>
      <c r="G154" s="1018">
        <v>3</v>
      </c>
      <c r="H154" s="1019">
        <f aca="true" t="shared" si="14" ref="H154:H173">G154*30</f>
        <v>90</v>
      </c>
      <c r="I154" s="1020">
        <f>J154+K154+L154</f>
        <v>0</v>
      </c>
      <c r="J154" s="1021"/>
      <c r="K154" s="1015"/>
      <c r="L154" s="1015"/>
      <c r="M154" s="1022">
        <f aca="true" t="shared" si="15" ref="M154:M161">H154-I154</f>
        <v>90</v>
      </c>
      <c r="N154" s="959"/>
      <c r="O154" s="1534"/>
      <c r="P154" s="1609"/>
      <c r="Q154" s="959"/>
      <c r="R154" s="1534"/>
      <c r="S154" s="1609"/>
      <c r="T154" s="959"/>
      <c r="U154" s="1534"/>
      <c r="V154" s="1609"/>
      <c r="W154" s="1023"/>
      <c r="X154" s="1622"/>
      <c r="Y154" s="1623"/>
      <c r="Z154" s="1023"/>
      <c r="AA154" s="1024"/>
      <c r="AB154" s="1025"/>
      <c r="AC154" s="64"/>
      <c r="AF154" s="725"/>
    </row>
    <row r="155" spans="1:32" s="55" customFormat="1" ht="17.25" customHeight="1">
      <c r="A155" s="1026" t="s">
        <v>447</v>
      </c>
      <c r="B155" s="908" t="s">
        <v>431</v>
      </c>
      <c r="C155" s="867"/>
      <c r="D155" s="868"/>
      <c r="E155" s="1027"/>
      <c r="F155" s="1028"/>
      <c r="G155" s="905">
        <v>6</v>
      </c>
      <c r="H155" s="1029">
        <f t="shared" si="14"/>
        <v>180</v>
      </c>
      <c r="I155" s="1030"/>
      <c r="J155" s="1030"/>
      <c r="K155" s="1030"/>
      <c r="L155" s="1030"/>
      <c r="M155" s="1031">
        <f t="shared" si="15"/>
        <v>180</v>
      </c>
      <c r="N155" s="907"/>
      <c r="O155" s="1342"/>
      <c r="P155" s="1576"/>
      <c r="Q155" s="907"/>
      <c r="R155" s="1342"/>
      <c r="S155" s="1576"/>
      <c r="T155" s="907"/>
      <c r="U155" s="1342"/>
      <c r="V155" s="1576"/>
      <c r="W155" s="1032"/>
      <c r="X155" s="1621"/>
      <c r="Y155" s="1589"/>
      <c r="Z155" s="1032"/>
      <c r="AA155" s="1033"/>
      <c r="AB155" s="1034"/>
      <c r="AC155" s="64"/>
      <c r="AF155" s="725"/>
    </row>
    <row r="156" spans="1:32" s="55" customFormat="1" ht="17.25" customHeight="1">
      <c r="A156" s="1026" t="s">
        <v>448</v>
      </c>
      <c r="B156" s="908" t="s">
        <v>432</v>
      </c>
      <c r="C156" s="867"/>
      <c r="D156" s="868"/>
      <c r="E156" s="868"/>
      <c r="F156" s="869"/>
      <c r="G156" s="905">
        <v>9</v>
      </c>
      <c r="H156" s="1029">
        <f t="shared" si="14"/>
        <v>270</v>
      </c>
      <c r="I156" s="1030"/>
      <c r="J156" s="1030"/>
      <c r="K156" s="1030"/>
      <c r="L156" s="1030"/>
      <c r="M156" s="1031">
        <f t="shared" si="15"/>
        <v>270</v>
      </c>
      <c r="N156" s="655"/>
      <c r="O156" s="1342"/>
      <c r="P156" s="1576"/>
      <c r="Q156" s="907"/>
      <c r="R156" s="1342"/>
      <c r="S156" s="1576"/>
      <c r="T156" s="907"/>
      <c r="U156" s="1342"/>
      <c r="V156" s="1576"/>
      <c r="W156" s="1032"/>
      <c r="X156" s="1621"/>
      <c r="Y156" s="1589"/>
      <c r="Z156" s="1032"/>
      <c r="AA156" s="1033"/>
      <c r="AB156" s="1034"/>
      <c r="AC156" s="64"/>
      <c r="AF156" s="725"/>
    </row>
    <row r="157" spans="1:32" s="55" customFormat="1" ht="31.5" customHeight="1">
      <c r="A157" s="1026" t="s">
        <v>449</v>
      </c>
      <c r="B157" s="1035" t="s">
        <v>433</v>
      </c>
      <c r="C157" s="867"/>
      <c r="D157" s="868"/>
      <c r="E157" s="868"/>
      <c r="F157" s="869"/>
      <c r="G157" s="902">
        <v>3</v>
      </c>
      <c r="H157" s="1029">
        <f t="shared" si="14"/>
        <v>90</v>
      </c>
      <c r="I157" s="1036"/>
      <c r="J157" s="1037"/>
      <c r="K157" s="878"/>
      <c r="L157" s="878"/>
      <c r="M157" s="1031">
        <f t="shared" si="15"/>
        <v>90</v>
      </c>
      <c r="N157" s="655"/>
      <c r="O157" s="1342"/>
      <c r="P157" s="1576"/>
      <c r="Q157" s="907"/>
      <c r="R157" s="1342"/>
      <c r="S157" s="1576"/>
      <c r="T157" s="907"/>
      <c r="U157" s="1342"/>
      <c r="V157" s="1576"/>
      <c r="W157" s="1032"/>
      <c r="X157" s="1621"/>
      <c r="Y157" s="1589"/>
      <c r="Z157" s="1032"/>
      <c r="AA157" s="1033"/>
      <c r="AB157" s="1034"/>
      <c r="AC157" s="64"/>
      <c r="AF157" s="725"/>
    </row>
    <row r="158" spans="1:32" s="55" customFormat="1" ht="17.25" customHeight="1">
      <c r="A158" s="1026" t="s">
        <v>450</v>
      </c>
      <c r="B158" s="908" t="s">
        <v>434</v>
      </c>
      <c r="C158" s="899"/>
      <c r="D158" s="900"/>
      <c r="E158" s="900"/>
      <c r="F158" s="901"/>
      <c r="G158" s="902">
        <v>3.5</v>
      </c>
      <c r="H158" s="1029">
        <f t="shared" si="14"/>
        <v>105</v>
      </c>
      <c r="I158" s="1038"/>
      <c r="J158" s="1038"/>
      <c r="K158" s="1038"/>
      <c r="L158" s="1038"/>
      <c r="M158" s="1039">
        <f t="shared" si="15"/>
        <v>105</v>
      </c>
      <c r="N158" s="655"/>
      <c r="O158" s="1342"/>
      <c r="P158" s="1576"/>
      <c r="Q158" s="907"/>
      <c r="R158" s="1342"/>
      <c r="S158" s="1576"/>
      <c r="T158" s="907"/>
      <c r="U158" s="1342"/>
      <c r="V158" s="1576"/>
      <c r="W158" s="1032"/>
      <c r="X158" s="1621"/>
      <c r="Y158" s="1589"/>
      <c r="Z158" s="1032"/>
      <c r="AA158" s="1033"/>
      <c r="AB158" s="1034"/>
      <c r="AC158" s="64"/>
      <c r="AF158" s="725"/>
    </row>
    <row r="159" spans="1:32" s="55" customFormat="1" ht="17.25" customHeight="1">
      <c r="A159" s="1040" t="s">
        <v>451</v>
      </c>
      <c r="B159" s="1041" t="s">
        <v>435</v>
      </c>
      <c r="C159" s="899"/>
      <c r="D159" s="900"/>
      <c r="E159" s="900"/>
      <c r="F159" s="901"/>
      <c r="G159" s="902">
        <v>7</v>
      </c>
      <c r="H159" s="1029">
        <f t="shared" si="14"/>
        <v>210</v>
      </c>
      <c r="I159" s="1038"/>
      <c r="J159" s="1038"/>
      <c r="K159" s="1038"/>
      <c r="L159" s="1038"/>
      <c r="M159" s="1039">
        <f t="shared" si="15"/>
        <v>210</v>
      </c>
      <c r="N159" s="655"/>
      <c r="O159" s="1342"/>
      <c r="P159" s="1576"/>
      <c r="Q159" s="907"/>
      <c r="R159" s="1342"/>
      <c r="S159" s="1576"/>
      <c r="T159" s="907"/>
      <c r="U159" s="1342"/>
      <c r="V159" s="1576"/>
      <c r="W159" s="1032"/>
      <c r="X159" s="1621"/>
      <c r="Y159" s="1589"/>
      <c r="Z159" s="1032"/>
      <c r="AA159" s="1033"/>
      <c r="AB159" s="1034"/>
      <c r="AC159" s="64"/>
      <c r="AF159" s="725"/>
    </row>
    <row r="160" spans="1:32" s="55" customFormat="1" ht="17.25" customHeight="1">
      <c r="A160" s="1040" t="s">
        <v>473</v>
      </c>
      <c r="B160" s="1042" t="s">
        <v>435</v>
      </c>
      <c r="C160" s="899"/>
      <c r="D160" s="900"/>
      <c r="E160" s="900"/>
      <c r="F160" s="901"/>
      <c r="G160" s="905">
        <v>5.5</v>
      </c>
      <c r="H160" s="1029">
        <f t="shared" si="14"/>
        <v>165</v>
      </c>
      <c r="I160" s="1038"/>
      <c r="J160" s="900"/>
      <c r="K160" s="900"/>
      <c r="L160" s="900"/>
      <c r="M160" s="1039">
        <f t="shared" si="15"/>
        <v>165</v>
      </c>
      <c r="N160" s="655"/>
      <c r="O160" s="1342"/>
      <c r="P160" s="1576"/>
      <c r="Q160" s="907"/>
      <c r="R160" s="1342"/>
      <c r="S160" s="1576"/>
      <c r="T160" s="907"/>
      <c r="U160" s="1342"/>
      <c r="V160" s="1576"/>
      <c r="W160" s="1032"/>
      <c r="X160" s="1621"/>
      <c r="Y160" s="1589"/>
      <c r="Z160" s="1032"/>
      <c r="AA160" s="1033"/>
      <c r="AB160" s="1034"/>
      <c r="AC160" s="64"/>
      <c r="AF160" s="725"/>
    </row>
    <row r="161" spans="1:32" s="55" customFormat="1" ht="31.5" customHeight="1">
      <c r="A161" s="1040" t="s">
        <v>474</v>
      </c>
      <c r="B161" s="1042" t="s">
        <v>436</v>
      </c>
      <c r="C161" s="899"/>
      <c r="D161" s="900"/>
      <c r="E161" s="900"/>
      <c r="F161" s="1043"/>
      <c r="G161" s="905">
        <v>1.5</v>
      </c>
      <c r="H161" s="1029">
        <f t="shared" si="14"/>
        <v>45</v>
      </c>
      <c r="I161" s="1038"/>
      <c r="J161" s="900"/>
      <c r="K161" s="900"/>
      <c r="L161" s="900"/>
      <c r="M161" s="1039">
        <f t="shared" si="15"/>
        <v>45</v>
      </c>
      <c r="N161" s="655"/>
      <c r="O161" s="1342"/>
      <c r="P161" s="1576"/>
      <c r="Q161" s="907"/>
      <c r="R161" s="1342"/>
      <c r="S161" s="1576"/>
      <c r="T161" s="907"/>
      <c r="U161" s="1342"/>
      <c r="V161" s="1619"/>
      <c r="W161" s="884"/>
      <c r="X161" s="1601"/>
      <c r="Y161" s="1624"/>
      <c r="Z161" s="884"/>
      <c r="AA161" s="911"/>
      <c r="AB161" s="1044"/>
      <c r="AC161" s="64"/>
      <c r="AF161" s="725"/>
    </row>
    <row r="162" spans="1:32" s="55" customFormat="1" ht="17.25" customHeight="1">
      <c r="A162" s="1026" t="s">
        <v>452</v>
      </c>
      <c r="B162" s="1045" t="s">
        <v>437</v>
      </c>
      <c r="C162" s="867"/>
      <c r="D162" s="868"/>
      <c r="E162" s="868"/>
      <c r="F162" s="869"/>
      <c r="G162" s="1046">
        <v>12.5</v>
      </c>
      <c r="H162" s="1047">
        <f t="shared" si="14"/>
        <v>375</v>
      </c>
      <c r="I162" s="1048">
        <f>SUM(I163:I165)</f>
        <v>32</v>
      </c>
      <c r="J162" s="1048">
        <v>20</v>
      </c>
      <c r="K162" s="1048">
        <v>4</v>
      </c>
      <c r="L162" s="1048">
        <v>8</v>
      </c>
      <c r="M162" s="1049">
        <f aca="true" t="shared" si="16" ref="M162:M173">H162-I162</f>
        <v>343</v>
      </c>
      <c r="N162" s="655"/>
      <c r="O162" s="1342"/>
      <c r="P162" s="1576"/>
      <c r="Q162" s="907"/>
      <c r="R162" s="1342"/>
      <c r="S162" s="1576"/>
      <c r="T162" s="907"/>
      <c r="U162" s="1342"/>
      <c r="V162" s="1619"/>
      <c r="W162" s="884"/>
      <c r="X162" s="1601"/>
      <c r="Y162" s="1624"/>
      <c r="Z162" s="884"/>
      <c r="AA162" s="911"/>
      <c r="AB162" s="1044"/>
      <c r="AC162" s="64"/>
      <c r="AF162" s="725"/>
    </row>
    <row r="163" spans="1:32" s="735" customFormat="1" ht="17.25" customHeight="1">
      <c r="A163" s="1026" t="s">
        <v>470</v>
      </c>
      <c r="B163" s="877" t="s">
        <v>438</v>
      </c>
      <c r="C163" s="867"/>
      <c r="D163" s="878">
        <v>4</v>
      </c>
      <c r="E163" s="868"/>
      <c r="F163" s="869"/>
      <c r="G163" s="879">
        <v>5.5</v>
      </c>
      <c r="H163" s="1029">
        <f t="shared" si="14"/>
        <v>165</v>
      </c>
      <c r="I163" s="1050">
        <v>14</v>
      </c>
      <c r="J163" s="1037" t="s">
        <v>284</v>
      </c>
      <c r="K163" s="878" t="s">
        <v>237</v>
      </c>
      <c r="L163" s="878" t="s">
        <v>229</v>
      </c>
      <c r="M163" s="1031">
        <f t="shared" si="16"/>
        <v>151</v>
      </c>
      <c r="N163" s="655"/>
      <c r="O163" s="1342"/>
      <c r="P163" s="1576"/>
      <c r="Q163" s="907"/>
      <c r="R163" s="1342" t="s">
        <v>286</v>
      </c>
      <c r="S163" s="1576"/>
      <c r="T163" s="907"/>
      <c r="U163" s="1342"/>
      <c r="V163" s="1619"/>
      <c r="W163" s="884"/>
      <c r="X163" s="1601"/>
      <c r="Y163" s="1624"/>
      <c r="Z163" s="884"/>
      <c r="AA163" s="911"/>
      <c r="AB163" s="1044"/>
      <c r="AC163" s="734"/>
      <c r="AF163" s="736"/>
    </row>
    <row r="164" spans="1:32" s="735" customFormat="1" ht="17.25" customHeight="1">
      <c r="A164" s="1026" t="s">
        <v>471</v>
      </c>
      <c r="B164" s="877" t="s">
        <v>438</v>
      </c>
      <c r="C164" s="867">
        <v>5</v>
      </c>
      <c r="D164" s="878"/>
      <c r="E164" s="868"/>
      <c r="F164" s="869"/>
      <c r="G164" s="1051">
        <v>5.5</v>
      </c>
      <c r="H164" s="1029">
        <f t="shared" si="14"/>
        <v>165</v>
      </c>
      <c r="I164" s="1050">
        <v>14</v>
      </c>
      <c r="J164" s="1037" t="s">
        <v>284</v>
      </c>
      <c r="K164" s="878" t="s">
        <v>237</v>
      </c>
      <c r="L164" s="878" t="s">
        <v>229</v>
      </c>
      <c r="M164" s="1031">
        <f t="shared" si="16"/>
        <v>151</v>
      </c>
      <c r="N164" s="655"/>
      <c r="O164" s="1342"/>
      <c r="P164" s="1576"/>
      <c r="Q164" s="907"/>
      <c r="R164" s="1342"/>
      <c r="S164" s="1576"/>
      <c r="T164" s="907" t="s">
        <v>286</v>
      </c>
      <c r="U164" s="1342"/>
      <c r="V164" s="1619"/>
      <c r="W164" s="884"/>
      <c r="X164" s="1601"/>
      <c r="Y164" s="1624"/>
      <c r="Z164" s="884"/>
      <c r="AA164" s="911"/>
      <c r="AB164" s="1044"/>
      <c r="AC164" s="734"/>
      <c r="AF164" s="736"/>
    </row>
    <row r="165" spans="1:32" s="735" customFormat="1" ht="17.25" customHeight="1">
      <c r="A165" s="1026" t="s">
        <v>472</v>
      </c>
      <c r="B165" s="1052" t="s">
        <v>439</v>
      </c>
      <c r="C165" s="867"/>
      <c r="D165" s="868"/>
      <c r="E165" s="878"/>
      <c r="F165" s="1053">
        <v>6</v>
      </c>
      <c r="G165" s="882">
        <v>1.5</v>
      </c>
      <c r="H165" s="1029">
        <f t="shared" si="14"/>
        <v>45</v>
      </c>
      <c r="I165" s="1050">
        <v>4</v>
      </c>
      <c r="J165" s="1037"/>
      <c r="K165" s="878"/>
      <c r="L165" s="878" t="s">
        <v>133</v>
      </c>
      <c r="M165" s="1031">
        <f t="shared" si="16"/>
        <v>41</v>
      </c>
      <c r="N165" s="655"/>
      <c r="O165" s="1342"/>
      <c r="P165" s="1576"/>
      <c r="Q165" s="907"/>
      <c r="R165" s="1342"/>
      <c r="S165" s="1576"/>
      <c r="T165" s="907"/>
      <c r="U165" s="1342" t="s">
        <v>133</v>
      </c>
      <c r="V165" s="1619"/>
      <c r="W165" s="884"/>
      <c r="X165" s="1601"/>
      <c r="Y165" s="1624"/>
      <c r="Z165" s="884"/>
      <c r="AA165" s="911"/>
      <c r="AB165" s="1044"/>
      <c r="AC165" s="734"/>
      <c r="AF165" s="736"/>
    </row>
    <row r="166" spans="1:32" s="55" customFormat="1" ht="32.25" customHeight="1">
      <c r="A166" s="1026" t="s">
        <v>453</v>
      </c>
      <c r="B166" s="904" t="s">
        <v>440</v>
      </c>
      <c r="C166" s="867"/>
      <c r="D166" s="868"/>
      <c r="E166" s="868"/>
      <c r="F166" s="869"/>
      <c r="G166" s="1046">
        <v>10.5</v>
      </c>
      <c r="H166" s="1047">
        <f t="shared" si="14"/>
        <v>315</v>
      </c>
      <c r="I166" s="1048">
        <f>SUM(I167:I169)</f>
        <v>28</v>
      </c>
      <c r="J166" s="1048">
        <v>16</v>
      </c>
      <c r="K166" s="1048">
        <v>8</v>
      </c>
      <c r="L166" s="1048">
        <v>4</v>
      </c>
      <c r="M166" s="1049">
        <f t="shared" si="16"/>
        <v>287</v>
      </c>
      <c r="N166" s="655"/>
      <c r="O166" s="1342"/>
      <c r="P166" s="1576"/>
      <c r="Q166" s="907"/>
      <c r="R166" s="1342"/>
      <c r="S166" s="1576"/>
      <c r="T166" s="907"/>
      <c r="U166" s="1342"/>
      <c r="V166" s="1619"/>
      <c r="W166" s="884"/>
      <c r="X166" s="1601"/>
      <c r="Y166" s="1624"/>
      <c r="Z166" s="884"/>
      <c r="AA166" s="911"/>
      <c r="AB166" s="1044"/>
      <c r="AC166" s="64"/>
      <c r="AF166" s="725"/>
    </row>
    <row r="167" spans="1:32" s="735" customFormat="1" ht="31.5" customHeight="1">
      <c r="A167" s="1026" t="s">
        <v>465</v>
      </c>
      <c r="B167" s="877" t="s">
        <v>440</v>
      </c>
      <c r="C167" s="867"/>
      <c r="D167" s="878">
        <v>6</v>
      </c>
      <c r="E167" s="868"/>
      <c r="F167" s="869"/>
      <c r="G167" s="905">
        <v>4</v>
      </c>
      <c r="H167" s="1029">
        <f t="shared" si="14"/>
        <v>120</v>
      </c>
      <c r="I167" s="1050">
        <v>12</v>
      </c>
      <c r="J167" s="1054" t="s">
        <v>134</v>
      </c>
      <c r="K167" s="1055" t="s">
        <v>133</v>
      </c>
      <c r="L167" s="1055"/>
      <c r="M167" s="1031">
        <f t="shared" si="16"/>
        <v>108</v>
      </c>
      <c r="N167" s="655"/>
      <c r="O167" s="1342"/>
      <c r="P167" s="1576"/>
      <c r="Q167" s="907"/>
      <c r="R167" s="1342"/>
      <c r="S167" s="1576"/>
      <c r="T167" s="907"/>
      <c r="U167" s="1342" t="s">
        <v>282</v>
      </c>
      <c r="V167" s="1619"/>
      <c r="W167" s="884"/>
      <c r="X167" s="1601"/>
      <c r="Y167" s="1624"/>
      <c r="Z167" s="884"/>
      <c r="AA167" s="911"/>
      <c r="AB167" s="1044"/>
      <c r="AC167" s="734"/>
      <c r="AF167" s="736"/>
    </row>
    <row r="168" spans="1:32" s="55" customFormat="1" ht="35.25" customHeight="1">
      <c r="A168" s="1026" t="s">
        <v>466</v>
      </c>
      <c r="B168" s="877" t="s">
        <v>440</v>
      </c>
      <c r="C168" s="867">
        <v>7</v>
      </c>
      <c r="D168" s="878"/>
      <c r="E168" s="868"/>
      <c r="F168" s="869"/>
      <c r="G168" s="905">
        <v>5</v>
      </c>
      <c r="H168" s="1029">
        <f t="shared" si="14"/>
        <v>150</v>
      </c>
      <c r="I168" s="1050">
        <v>12</v>
      </c>
      <c r="J168" s="1054" t="s">
        <v>134</v>
      </c>
      <c r="K168" s="1055" t="s">
        <v>387</v>
      </c>
      <c r="L168" s="1055"/>
      <c r="M168" s="1031">
        <f t="shared" si="16"/>
        <v>138</v>
      </c>
      <c r="N168" s="655"/>
      <c r="O168" s="1342"/>
      <c r="P168" s="1576"/>
      <c r="Q168" s="907"/>
      <c r="R168" s="1342"/>
      <c r="S168" s="1576"/>
      <c r="T168" s="907"/>
      <c r="U168" s="1342"/>
      <c r="V168" s="1619"/>
      <c r="W168" s="884" t="s">
        <v>317</v>
      </c>
      <c r="X168" s="1601"/>
      <c r="Y168" s="1624"/>
      <c r="Z168" s="884"/>
      <c r="AA168" s="911"/>
      <c r="AB168" s="1044"/>
      <c r="AC168" s="64"/>
      <c r="AF168" s="725"/>
    </row>
    <row r="169" spans="1:32" s="55" customFormat="1" ht="33.75" customHeight="1">
      <c r="A169" s="1026" t="s">
        <v>467</v>
      </c>
      <c r="B169" s="877" t="s">
        <v>441</v>
      </c>
      <c r="C169" s="867"/>
      <c r="D169" s="868"/>
      <c r="E169" s="878"/>
      <c r="F169" s="1053">
        <v>8</v>
      </c>
      <c r="G169" s="905">
        <v>1.5</v>
      </c>
      <c r="H169" s="1029">
        <f>G169*30</f>
        <v>45</v>
      </c>
      <c r="I169" s="1050">
        <v>4</v>
      </c>
      <c r="J169" s="1054"/>
      <c r="K169" s="1055"/>
      <c r="L169" s="1055" t="s">
        <v>133</v>
      </c>
      <c r="M169" s="1031">
        <f>H169-I169</f>
        <v>41</v>
      </c>
      <c r="N169" s="655"/>
      <c r="O169" s="1342"/>
      <c r="P169" s="1576"/>
      <c r="Q169" s="907"/>
      <c r="R169" s="1342"/>
      <c r="S169" s="1576"/>
      <c r="T169" s="907"/>
      <c r="U169" s="1342"/>
      <c r="V169" s="1619"/>
      <c r="W169" s="884"/>
      <c r="X169" s="1601" t="s">
        <v>133</v>
      </c>
      <c r="Y169" s="1624"/>
      <c r="Z169" s="884"/>
      <c r="AA169" s="911"/>
      <c r="AB169" s="1044"/>
      <c r="AC169" s="64"/>
      <c r="AF169" s="725"/>
    </row>
    <row r="170" spans="1:32" s="55" customFormat="1" ht="33" customHeight="1">
      <c r="A170" s="1026" t="s">
        <v>454</v>
      </c>
      <c r="B170" s="1056" t="s">
        <v>442</v>
      </c>
      <c r="C170" s="867"/>
      <c r="D170" s="868"/>
      <c r="E170" s="868"/>
      <c r="F170" s="869"/>
      <c r="G170" s="1046">
        <v>6.5</v>
      </c>
      <c r="H170" s="1047">
        <f t="shared" si="14"/>
        <v>195</v>
      </c>
      <c r="I170" s="1048"/>
      <c r="J170" s="1048"/>
      <c r="K170" s="1048"/>
      <c r="L170" s="1048"/>
      <c r="M170" s="1049">
        <f t="shared" si="16"/>
        <v>195</v>
      </c>
      <c r="N170" s="655"/>
      <c r="O170" s="1342"/>
      <c r="P170" s="1576"/>
      <c r="Q170" s="907"/>
      <c r="R170" s="1342"/>
      <c r="S170" s="1576"/>
      <c r="T170" s="907"/>
      <c r="U170" s="1342"/>
      <c r="V170" s="1619"/>
      <c r="W170" s="884"/>
      <c r="X170" s="1601"/>
      <c r="Y170" s="1624"/>
      <c r="Z170" s="884"/>
      <c r="AA170" s="911"/>
      <c r="AB170" s="1044"/>
      <c r="AC170" s="64"/>
      <c r="AF170" s="725"/>
    </row>
    <row r="171" spans="1:32" s="735" customFormat="1" ht="17.25" customHeight="1">
      <c r="A171" s="1040" t="s">
        <v>455</v>
      </c>
      <c r="B171" s="1057" t="s">
        <v>55</v>
      </c>
      <c r="C171" s="899"/>
      <c r="D171" s="900">
        <v>6</v>
      </c>
      <c r="E171" s="900"/>
      <c r="F171" s="901"/>
      <c r="G171" s="902">
        <v>6</v>
      </c>
      <c r="H171" s="1029">
        <f t="shared" si="14"/>
        <v>180</v>
      </c>
      <c r="I171" s="1038">
        <v>10</v>
      </c>
      <c r="J171" s="900" t="s">
        <v>132</v>
      </c>
      <c r="K171" s="900"/>
      <c r="L171" s="900" t="s">
        <v>133</v>
      </c>
      <c r="M171" s="1039">
        <f t="shared" si="16"/>
        <v>170</v>
      </c>
      <c r="N171" s="655"/>
      <c r="O171" s="1342"/>
      <c r="P171" s="1576"/>
      <c r="Q171" s="907"/>
      <c r="R171" s="1342"/>
      <c r="S171" s="1576"/>
      <c r="T171" s="907"/>
      <c r="U171" s="1342" t="s">
        <v>284</v>
      </c>
      <c r="V171" s="1619"/>
      <c r="W171" s="884"/>
      <c r="X171" s="1601"/>
      <c r="Y171" s="1624"/>
      <c r="Z171" s="884"/>
      <c r="AA171" s="911"/>
      <c r="AB171" s="1044"/>
      <c r="AC171" s="734"/>
      <c r="AF171" s="736"/>
    </row>
    <row r="172" spans="1:32" s="55" customFormat="1" ht="32.25" customHeight="1">
      <c r="A172" s="1058" t="s">
        <v>457</v>
      </c>
      <c r="B172" s="1059" t="s">
        <v>443</v>
      </c>
      <c r="C172" s="1060"/>
      <c r="D172" s="1061"/>
      <c r="E172" s="1061"/>
      <c r="F172" s="1062"/>
      <c r="G172" s="1063">
        <v>4</v>
      </c>
      <c r="H172" s="1064">
        <f t="shared" si="14"/>
        <v>120</v>
      </c>
      <c r="I172" s="1065"/>
      <c r="J172" s="1066"/>
      <c r="K172" s="1066"/>
      <c r="L172" s="1066"/>
      <c r="M172" s="1067">
        <f t="shared" si="16"/>
        <v>120</v>
      </c>
      <c r="N172" s="907"/>
      <c r="O172" s="1342"/>
      <c r="P172" s="1576"/>
      <c r="Q172" s="907"/>
      <c r="R172" s="1342"/>
      <c r="S172" s="1576"/>
      <c r="T172" s="907"/>
      <c r="U172" s="1342"/>
      <c r="V172" s="1619"/>
      <c r="W172" s="884"/>
      <c r="X172" s="1601"/>
      <c r="Y172" s="1624"/>
      <c r="Z172" s="884"/>
      <c r="AA172" s="911"/>
      <c r="AB172" s="1044"/>
      <c r="AC172" s="64"/>
      <c r="AF172" s="725"/>
    </row>
    <row r="173" spans="1:32" s="55" customFormat="1" ht="17.25" customHeight="1" thickBot="1">
      <c r="A173" s="1068" t="s">
        <v>456</v>
      </c>
      <c r="B173" s="1069" t="s">
        <v>444</v>
      </c>
      <c r="C173" s="1070"/>
      <c r="D173" s="1071"/>
      <c r="E173" s="1071"/>
      <c r="F173" s="1072"/>
      <c r="G173" s="1073">
        <v>3</v>
      </c>
      <c r="H173" s="1074">
        <f t="shared" si="14"/>
        <v>90</v>
      </c>
      <c r="I173" s="1075"/>
      <c r="J173" s="1076"/>
      <c r="K173" s="1076"/>
      <c r="L173" s="1076"/>
      <c r="M173" s="1077">
        <f t="shared" si="16"/>
        <v>90</v>
      </c>
      <c r="N173" s="1078"/>
      <c r="O173" s="1530"/>
      <c r="P173" s="1605"/>
      <c r="Q173" s="970"/>
      <c r="R173" s="1530"/>
      <c r="S173" s="1605"/>
      <c r="T173" s="970"/>
      <c r="U173" s="1530"/>
      <c r="V173" s="1620"/>
      <c r="W173" s="1079"/>
      <c r="X173" s="1626"/>
      <c r="Y173" s="1627"/>
      <c r="Z173" s="1079"/>
      <c r="AA173" s="1080"/>
      <c r="AB173" s="1081"/>
      <c r="AC173" s="64"/>
      <c r="AF173" s="725"/>
    </row>
    <row r="174" spans="1:31" s="55" customFormat="1" ht="17.25" customHeight="1" thickBot="1">
      <c r="A174" s="1082"/>
      <c r="B174" s="1082"/>
      <c r="C174" s="1083"/>
      <c r="D174" s="1083"/>
      <c r="E174" s="1083"/>
      <c r="F174" s="1083"/>
      <c r="G174" s="1084"/>
      <c r="H174" s="1085"/>
      <c r="I174" s="1085"/>
      <c r="J174" s="1085"/>
      <c r="K174" s="1085"/>
      <c r="L174" s="1085"/>
      <c r="M174" s="1085"/>
      <c r="N174" s="1086"/>
      <c r="O174" s="1519"/>
      <c r="P174" s="1567"/>
      <c r="Q174" s="1086"/>
      <c r="R174" s="1519"/>
      <c r="S174" s="1567"/>
      <c r="T174" s="1086"/>
      <c r="U174" s="1519"/>
      <c r="V174" s="1567"/>
      <c r="W174" s="1024"/>
      <c r="X174" s="1628"/>
      <c r="Y174" s="1629"/>
      <c r="Z174" s="1024"/>
      <c r="AA174" s="1024"/>
      <c r="AB174" s="1025"/>
      <c r="AC174" s="64"/>
      <c r="AE174" s="257"/>
    </row>
    <row r="175" spans="1:31" s="55" customFormat="1" ht="17.25" customHeight="1" thickBot="1">
      <c r="A175" s="991"/>
      <c r="B175" s="992"/>
      <c r="C175" s="993"/>
      <c r="D175" s="993"/>
      <c r="E175" s="993"/>
      <c r="F175" s="993"/>
      <c r="G175" s="994"/>
      <c r="H175" s="995"/>
      <c r="I175" s="995"/>
      <c r="J175" s="995"/>
      <c r="K175" s="995"/>
      <c r="L175" s="995"/>
      <c r="M175" s="995"/>
      <c r="N175" s="996"/>
      <c r="O175" s="1513"/>
      <c r="P175" s="1513"/>
      <c r="Q175" s="996"/>
      <c r="R175" s="1513"/>
      <c r="S175" s="1513"/>
      <c r="T175" s="996"/>
      <c r="U175" s="1513"/>
      <c r="V175" s="1513"/>
      <c r="W175" s="997"/>
      <c r="X175" s="1587"/>
      <c r="Y175" s="1587"/>
      <c r="Z175" s="997"/>
      <c r="AA175" s="997"/>
      <c r="AB175" s="998"/>
      <c r="AC175" s="64"/>
      <c r="AE175" s="257"/>
    </row>
    <row r="176" spans="1:31" s="55" customFormat="1" ht="17.25" customHeight="1" thickBot="1">
      <c r="A176" s="1590" t="s">
        <v>86</v>
      </c>
      <c r="B176" s="1515"/>
      <c r="C176" s="619"/>
      <c r="D176" s="620"/>
      <c r="E176" s="620"/>
      <c r="F176" s="621"/>
      <c r="G176" s="994">
        <f>SUM(G154,G155,G156,G157,G158,G159,G162,G166,G170,G171:G173)</f>
        <v>74</v>
      </c>
      <c r="H176" s="1087">
        <f>G176*30</f>
        <v>2220</v>
      </c>
      <c r="I176" s="1088">
        <f>SUM(I154,I155,I156,I157,I158,I159,I162,I166,I170,I171:I173)</f>
        <v>70</v>
      </c>
      <c r="J176" s="627"/>
      <c r="K176" s="627"/>
      <c r="L176" s="627"/>
      <c r="M176" s="724">
        <f>H176-I176</f>
        <v>2150</v>
      </c>
      <c r="N176" s="742"/>
      <c r="O176" s="1556"/>
      <c r="P176" s="1339"/>
      <c r="Q176" s="810"/>
      <c r="R176" s="1556" t="s">
        <v>286</v>
      </c>
      <c r="S176" s="1618"/>
      <c r="T176" s="742" t="s">
        <v>286</v>
      </c>
      <c r="U176" s="1556" t="s">
        <v>468</v>
      </c>
      <c r="V176" s="1339"/>
      <c r="W176" s="624" t="s">
        <v>317</v>
      </c>
      <c r="X176" s="1403" t="s">
        <v>133</v>
      </c>
      <c r="Y176" s="1630"/>
      <c r="Z176" s="811"/>
      <c r="AA176" s="625"/>
      <c r="AB176" s="848"/>
      <c r="AC176" s="64"/>
      <c r="AE176" s="257"/>
    </row>
    <row r="177" spans="1:31" s="55" customFormat="1" ht="17.25" customHeight="1">
      <c r="A177" s="1089"/>
      <c r="B177" s="1089"/>
      <c r="C177" s="1090"/>
      <c r="D177" s="1090"/>
      <c r="E177" s="1090"/>
      <c r="F177" s="1090"/>
      <c r="G177" s="1091"/>
      <c r="H177" s="1092"/>
      <c r="I177" s="1092"/>
      <c r="J177" s="1092"/>
      <c r="K177" s="1092"/>
      <c r="L177" s="1092"/>
      <c r="M177" s="1092"/>
      <c r="N177" s="1086"/>
      <c r="O177" s="1519"/>
      <c r="P177" s="1567"/>
      <c r="Q177" s="1086"/>
      <c r="R177" s="1519"/>
      <c r="S177" s="1567"/>
      <c r="T177" s="1086"/>
      <c r="U177" s="1519"/>
      <c r="V177" s="1567"/>
      <c r="W177" s="1024"/>
      <c r="X177" s="1628"/>
      <c r="Y177" s="1629"/>
      <c r="Z177" s="1024"/>
      <c r="AA177" s="1024"/>
      <c r="AB177" s="1025"/>
      <c r="AC177" s="64"/>
      <c r="AE177" s="257"/>
    </row>
    <row r="178" spans="1:31" s="55" customFormat="1" ht="17.25" customHeight="1">
      <c r="A178" s="1082"/>
      <c r="B178" s="1082"/>
      <c r="C178" s="1083"/>
      <c r="D178" s="1083"/>
      <c r="E178" s="1083"/>
      <c r="F178" s="1083"/>
      <c r="G178" s="1084"/>
      <c r="H178" s="1085"/>
      <c r="I178" s="1085"/>
      <c r="J178" s="1085"/>
      <c r="K178" s="1085"/>
      <c r="L178" s="1085"/>
      <c r="M178" s="1085"/>
      <c r="N178" s="655"/>
      <c r="O178" s="1342"/>
      <c r="P178" s="1481"/>
      <c r="Q178" s="655"/>
      <c r="R178" s="1342"/>
      <c r="S178" s="1481"/>
      <c r="T178" s="655"/>
      <c r="U178" s="1342"/>
      <c r="V178" s="1481"/>
      <c r="W178" s="1033"/>
      <c r="X178" s="1621"/>
      <c r="Y178" s="1625"/>
      <c r="Z178" s="1033"/>
      <c r="AA178" s="1033"/>
      <c r="AB178" s="1034"/>
      <c r="AC178" s="64"/>
      <c r="AE178" s="257"/>
    </row>
    <row r="179" spans="1:31" s="55" customFormat="1" ht="17.25" customHeight="1">
      <c r="A179" s="1082"/>
      <c r="B179" s="1082"/>
      <c r="C179" s="1083"/>
      <c r="D179" s="1083"/>
      <c r="E179" s="1083"/>
      <c r="F179" s="1083"/>
      <c r="G179" s="1084"/>
      <c r="H179" s="1085"/>
      <c r="I179" s="1085"/>
      <c r="J179" s="1085"/>
      <c r="K179" s="1085"/>
      <c r="L179" s="1085"/>
      <c r="M179" s="1085"/>
      <c r="N179" s="655"/>
      <c r="O179" s="1342"/>
      <c r="P179" s="1481"/>
      <c r="Q179" s="655"/>
      <c r="R179" s="1342"/>
      <c r="S179" s="1481"/>
      <c r="T179" s="655"/>
      <c r="U179" s="1342"/>
      <c r="V179" s="1481"/>
      <c r="W179" s="1033"/>
      <c r="X179" s="1621"/>
      <c r="Y179" s="1625"/>
      <c r="Z179" s="1033"/>
      <c r="AA179" s="1033"/>
      <c r="AB179" s="1034"/>
      <c r="AC179" s="64"/>
      <c r="AE179" s="257"/>
    </row>
    <row r="180" spans="1:36" s="55" customFormat="1" ht="17.25" customHeight="1">
      <c r="A180" s="1082"/>
      <c r="B180" s="1082"/>
      <c r="C180" s="1083"/>
      <c r="D180" s="1083"/>
      <c r="E180" s="1083"/>
      <c r="F180" s="1083"/>
      <c r="G180" s="1084"/>
      <c r="H180" s="1085"/>
      <c r="I180" s="1085"/>
      <c r="J180" s="1085"/>
      <c r="K180" s="1085"/>
      <c r="L180" s="1085"/>
      <c r="M180" s="1085"/>
      <c r="N180" s="655"/>
      <c r="O180" s="1342"/>
      <c r="P180" s="1481"/>
      <c r="Q180" s="655"/>
      <c r="R180" s="1342"/>
      <c r="S180" s="1481"/>
      <c r="T180" s="655"/>
      <c r="U180" s="1342"/>
      <c r="V180" s="1481"/>
      <c r="W180" s="1033"/>
      <c r="X180" s="1621"/>
      <c r="Y180" s="1625"/>
      <c r="Z180" s="1033"/>
      <c r="AA180" s="1033"/>
      <c r="AB180" s="1034"/>
      <c r="AC180" s="64"/>
      <c r="AE180" s="257"/>
      <c r="AI180" s="55" t="s">
        <v>304</v>
      </c>
      <c r="AJ180" s="482">
        <f>AJ12+AJ26+AJ51+AJ84</f>
        <v>40</v>
      </c>
    </row>
    <row r="181" spans="1:36" s="55" customFormat="1" ht="17.25" customHeight="1" thickBot="1">
      <c r="A181" s="1594" t="s">
        <v>395</v>
      </c>
      <c r="B181" s="1595"/>
      <c r="C181" s="1595"/>
      <c r="D181" s="1595"/>
      <c r="E181" s="1595"/>
      <c r="F181" s="1595"/>
      <c r="G181" s="1595"/>
      <c r="H181" s="1595"/>
      <c r="I181" s="1595"/>
      <c r="J181" s="1595"/>
      <c r="K181" s="1595"/>
      <c r="L181" s="1595"/>
      <c r="M181" s="1595"/>
      <c r="N181" s="1595"/>
      <c r="O181" s="1595"/>
      <c r="P181" s="1595"/>
      <c r="Q181" s="1595"/>
      <c r="R181" s="1595"/>
      <c r="S181" s="1595"/>
      <c r="T181" s="1595"/>
      <c r="U181" s="1595"/>
      <c r="V181" s="1595"/>
      <c r="W181" s="1595"/>
      <c r="X181" s="1595"/>
      <c r="Y181" s="1595"/>
      <c r="Z181" s="1595"/>
      <c r="AA181" s="1595"/>
      <c r="AB181" s="1596"/>
      <c r="AC181" s="64"/>
      <c r="AE181" s="257"/>
      <c r="AG181" s="55">
        <f>64*30</f>
        <v>1920</v>
      </c>
      <c r="AI181" s="38" t="s">
        <v>305</v>
      </c>
      <c r="AJ181" s="482">
        <f>AJ13+AJ27+AJ52+AJ85</f>
        <v>43.5</v>
      </c>
    </row>
    <row r="182" spans="1:36" s="55" customFormat="1" ht="17.25" customHeight="1" thickBot="1">
      <c r="A182" s="1093" t="s">
        <v>156</v>
      </c>
      <c r="B182" s="1094" t="s">
        <v>22</v>
      </c>
      <c r="C182" s="1095"/>
      <c r="D182" s="1096" t="s">
        <v>255</v>
      </c>
      <c r="E182" s="1096"/>
      <c r="F182" s="1097"/>
      <c r="G182" s="1098">
        <v>16.5</v>
      </c>
      <c r="H182" s="1099">
        <f>G182*30</f>
        <v>495</v>
      </c>
      <c r="I182" s="1100"/>
      <c r="J182" s="1100"/>
      <c r="K182" s="1101"/>
      <c r="L182" s="1101"/>
      <c r="M182" s="1102"/>
      <c r="N182" s="807"/>
      <c r="O182" s="1103"/>
      <c r="P182" s="1104"/>
      <c r="Q182" s="1105"/>
      <c r="R182" s="1106"/>
      <c r="S182" s="1107"/>
      <c r="T182" s="807"/>
      <c r="U182" s="1329"/>
      <c r="V182" s="1330"/>
      <c r="W182" s="845"/>
      <c r="X182" s="1333"/>
      <c r="Y182" s="1334"/>
      <c r="Z182" s="1108"/>
      <c r="AA182" s="937"/>
      <c r="AB182" s="1097"/>
      <c r="AC182" s="64"/>
      <c r="AE182" s="257"/>
      <c r="AI182" s="38" t="s">
        <v>306</v>
      </c>
      <c r="AJ182" s="482">
        <f>AJ14+AJ28+AJ53+AJ86</f>
        <v>49</v>
      </c>
    </row>
    <row r="183" spans="1:36" s="55" customFormat="1" ht="17.25" customHeight="1" thickBot="1">
      <c r="A183" s="1568" t="s">
        <v>38</v>
      </c>
      <c r="B183" s="1569"/>
      <c r="C183" s="1570"/>
      <c r="D183" s="1570"/>
      <c r="E183" s="1570"/>
      <c r="F183" s="1571"/>
      <c r="G183" s="1109">
        <f>G182</f>
        <v>16.5</v>
      </c>
      <c r="H183" s="1110">
        <f>SUM(H182:H182)</f>
        <v>495</v>
      </c>
      <c r="I183" s="1111"/>
      <c r="J183" s="1111"/>
      <c r="K183" s="1111"/>
      <c r="L183" s="1111"/>
      <c r="M183" s="1111"/>
      <c r="N183" s="1111"/>
      <c r="O183" s="1331"/>
      <c r="P183" s="1332"/>
      <c r="Q183" s="1112"/>
      <c r="R183" s="1335"/>
      <c r="S183" s="1336"/>
      <c r="T183" s="1111"/>
      <c r="U183" s="1331"/>
      <c r="V183" s="1332"/>
      <c r="W183" s="1112"/>
      <c r="X183" s="1335"/>
      <c r="Y183" s="1336"/>
      <c r="Z183" s="1111"/>
      <c r="AA183" s="1111"/>
      <c r="AB183" s="1113"/>
      <c r="AC183" s="64"/>
      <c r="AE183" s="257"/>
      <c r="AI183" s="38" t="s">
        <v>307</v>
      </c>
      <c r="AJ183" s="482">
        <f>AJ15+AJ29+AJ54+AJ87</f>
        <v>54</v>
      </c>
    </row>
    <row r="184" spans="1:36" s="55" customFormat="1" ht="17.25" customHeight="1" thickBot="1">
      <c r="A184" s="1441" t="s">
        <v>169</v>
      </c>
      <c r="B184" s="1442"/>
      <c r="C184" s="1442"/>
      <c r="D184" s="1442"/>
      <c r="E184" s="1442"/>
      <c r="F184" s="1442"/>
      <c r="G184" s="1442"/>
      <c r="H184" s="1442"/>
      <c r="I184" s="1442"/>
      <c r="J184" s="1442"/>
      <c r="K184" s="1442"/>
      <c r="L184" s="1442"/>
      <c r="M184" s="1442"/>
      <c r="N184" s="1442"/>
      <c r="O184" s="1442"/>
      <c r="P184" s="1442"/>
      <c r="Q184" s="1442"/>
      <c r="R184" s="1442"/>
      <c r="S184" s="1442"/>
      <c r="T184" s="1442"/>
      <c r="U184" s="1442"/>
      <c r="V184" s="1442"/>
      <c r="W184" s="1442"/>
      <c r="X184" s="1442"/>
      <c r="Y184" s="1442"/>
      <c r="Z184" s="1442"/>
      <c r="AA184" s="1442"/>
      <c r="AB184" s="1443"/>
      <c r="AC184" s="64"/>
      <c r="AE184" s="257"/>
      <c r="AI184" s="38" t="s">
        <v>308</v>
      </c>
      <c r="AJ184" s="482">
        <f>AJ16+AJ30+AJ55+AJ88</f>
        <v>34</v>
      </c>
    </row>
    <row r="185" spans="1:36" s="55" customFormat="1" ht="17.25" customHeight="1" thickBot="1">
      <c r="A185" s="1114" t="s">
        <v>157</v>
      </c>
      <c r="B185" s="1115" t="s">
        <v>82</v>
      </c>
      <c r="C185" s="1116" t="s">
        <v>255</v>
      </c>
      <c r="D185" s="1117"/>
      <c r="E185" s="1117"/>
      <c r="F185" s="1118"/>
      <c r="G185" s="1098">
        <v>3</v>
      </c>
      <c r="H185" s="1119">
        <f>G185*30</f>
        <v>90</v>
      </c>
      <c r="I185" s="1120"/>
      <c r="J185" s="1120"/>
      <c r="K185" s="1120"/>
      <c r="L185" s="1120"/>
      <c r="M185" s="1121"/>
      <c r="N185" s="1122"/>
      <c r="O185" s="1563"/>
      <c r="P185" s="1564"/>
      <c r="Q185" s="758"/>
      <c r="R185" s="1323"/>
      <c r="S185" s="1324"/>
      <c r="T185" s="1123"/>
      <c r="U185" s="1572"/>
      <c r="V185" s="1573"/>
      <c r="W185" s="758"/>
      <c r="X185" s="1323"/>
      <c r="Y185" s="1324"/>
      <c r="Z185" s="1124"/>
      <c r="AA185" s="814"/>
      <c r="AB185" s="815"/>
      <c r="AC185" s="64"/>
      <c r="AE185" s="257"/>
      <c r="AI185" s="55" t="s">
        <v>309</v>
      </c>
      <c r="AJ185" s="482">
        <f>G183+G186</f>
        <v>19.5</v>
      </c>
    </row>
    <row r="186" spans="1:36" s="55" customFormat="1" ht="17.25" customHeight="1" thickBot="1">
      <c r="A186" s="1444" t="s">
        <v>38</v>
      </c>
      <c r="B186" s="1445"/>
      <c r="C186" s="1445"/>
      <c r="D186" s="1445"/>
      <c r="E186" s="1445"/>
      <c r="F186" s="1445"/>
      <c r="G186" s="1125">
        <v>3</v>
      </c>
      <c r="H186" s="1126">
        <f>G186*30</f>
        <v>90</v>
      </c>
      <c r="I186" s="1120"/>
      <c r="J186" s="1120"/>
      <c r="K186" s="1120"/>
      <c r="L186" s="1120"/>
      <c r="M186" s="1121"/>
      <c r="N186" s="1127"/>
      <c r="O186" s="1561"/>
      <c r="P186" s="1562"/>
      <c r="Q186" s="758"/>
      <c r="R186" s="1323"/>
      <c r="S186" s="1324"/>
      <c r="T186" s="762"/>
      <c r="U186" s="1323"/>
      <c r="V186" s="1579"/>
      <c r="W186" s="758"/>
      <c r="X186" s="1323"/>
      <c r="Y186" s="1324"/>
      <c r="Z186" s="813"/>
      <c r="AA186" s="814"/>
      <c r="AB186" s="815"/>
      <c r="AC186" s="64"/>
      <c r="AE186" s="257"/>
      <c r="AJ186" s="482">
        <f>SUM(AJ180:AJ185)</f>
        <v>240</v>
      </c>
    </row>
    <row r="187" spans="1:31" s="55" customFormat="1" ht="17.25" customHeight="1">
      <c r="A187" s="1128"/>
      <c r="B187" s="1129"/>
      <c r="C187" s="1130"/>
      <c r="D187" s="1130"/>
      <c r="E187" s="1130"/>
      <c r="F187" s="1130"/>
      <c r="G187" s="1002"/>
      <c r="H187" s="995"/>
      <c r="I187" s="995"/>
      <c r="J187" s="995"/>
      <c r="K187" s="1131"/>
      <c r="L187" s="995"/>
      <c r="M187" s="995"/>
      <c r="N187" s="1132"/>
      <c r="O187" s="1132"/>
      <c r="P187" s="1132"/>
      <c r="Q187" s="1132"/>
      <c r="R187" s="1132"/>
      <c r="S187" s="1133"/>
      <c r="T187" s="1132"/>
      <c r="U187" s="1132"/>
      <c r="V187" s="1134"/>
      <c r="W187" s="1134"/>
      <c r="X187" s="1134"/>
      <c r="Y187" s="1134"/>
      <c r="Z187" s="1134"/>
      <c r="AA187" s="1134"/>
      <c r="AB187" s="1135"/>
      <c r="AC187" s="64"/>
      <c r="AE187" s="257"/>
    </row>
    <row r="188" spans="1:31" s="55" customFormat="1" ht="12" customHeight="1" thickBot="1">
      <c r="A188" s="1136"/>
      <c r="B188" s="1137"/>
      <c r="C188" s="1138"/>
      <c r="D188" s="955"/>
      <c r="E188" s="955"/>
      <c r="F188" s="1139"/>
      <c r="G188" s="631"/>
      <c r="H188" s="631"/>
      <c r="I188" s="637"/>
      <c r="J188" s="637"/>
      <c r="K188" s="631"/>
      <c r="L188" s="637"/>
      <c r="M188" s="1140"/>
      <c r="N188" s="955"/>
      <c r="O188" s="955"/>
      <c r="P188" s="955"/>
      <c r="Q188" s="955"/>
      <c r="R188" s="955"/>
      <c r="S188" s="1138"/>
      <c r="T188" s="955"/>
      <c r="U188" s="955"/>
      <c r="V188" s="956"/>
      <c r="W188" s="956"/>
      <c r="X188" s="956"/>
      <c r="Y188" s="956"/>
      <c r="Z188" s="956"/>
      <c r="AA188" s="956"/>
      <c r="AB188" s="1141"/>
      <c r="AE188" s="257"/>
    </row>
    <row r="189" spans="1:31" s="55" customFormat="1" ht="17.25" customHeight="1" thickBot="1">
      <c r="A189" s="1446" t="s">
        <v>218</v>
      </c>
      <c r="B189" s="1447"/>
      <c r="C189" s="1447"/>
      <c r="D189" s="1447"/>
      <c r="E189" s="1447"/>
      <c r="F189" s="1448"/>
      <c r="G189" s="288">
        <f aca="true" t="shared" si="17" ref="G189:M189">G24+G47+G109+G183+G186</f>
        <v>240</v>
      </c>
      <c r="H189" s="288">
        <f t="shared" si="17"/>
        <v>7200</v>
      </c>
      <c r="I189" s="288">
        <f t="shared" si="17"/>
        <v>492</v>
      </c>
      <c r="J189" s="288">
        <f t="shared" si="17"/>
        <v>338</v>
      </c>
      <c r="K189" s="288">
        <f t="shared" si="17"/>
        <v>42</v>
      </c>
      <c r="L189" s="288">
        <f t="shared" si="17"/>
        <v>112</v>
      </c>
      <c r="M189" s="288">
        <f t="shared" si="17"/>
        <v>6123</v>
      </c>
      <c r="N189" s="289"/>
      <c r="O189" s="1317"/>
      <c r="P189" s="1318"/>
      <c r="Q189" s="289"/>
      <c r="R189" s="1317"/>
      <c r="S189" s="1318"/>
      <c r="T189" s="289"/>
      <c r="U189" s="1317"/>
      <c r="V189" s="1318"/>
      <c r="W189" s="290"/>
      <c r="X189" s="1319"/>
      <c r="Y189" s="1320"/>
      <c r="Z189" s="290"/>
      <c r="AA189" s="290"/>
      <c r="AB189" s="704"/>
      <c r="AE189" s="257"/>
    </row>
    <row r="190" spans="1:31" s="38" customFormat="1" ht="15.75">
      <c r="A190" s="1451" t="s">
        <v>32</v>
      </c>
      <c r="B190" s="1452"/>
      <c r="C190" s="1452"/>
      <c r="D190" s="1452"/>
      <c r="E190" s="1452"/>
      <c r="F190" s="1452"/>
      <c r="G190" s="1452"/>
      <c r="H190" s="1452"/>
      <c r="I190" s="1452"/>
      <c r="J190" s="1452"/>
      <c r="K190" s="1452"/>
      <c r="L190" s="1452"/>
      <c r="M190" s="1452"/>
      <c r="N190" s="292" t="s">
        <v>294</v>
      </c>
      <c r="O190" s="1325" t="s">
        <v>293</v>
      </c>
      <c r="P190" s="1326"/>
      <c r="Q190" s="293" t="s">
        <v>298</v>
      </c>
      <c r="R190" s="1325" t="s">
        <v>301</v>
      </c>
      <c r="S190" s="1326"/>
      <c r="T190" s="293" t="s">
        <v>302</v>
      </c>
      <c r="U190" s="1321" t="s">
        <v>291</v>
      </c>
      <c r="V190" s="1322"/>
      <c r="W190" s="294" t="s">
        <v>319</v>
      </c>
      <c r="X190" s="1321" t="s">
        <v>301</v>
      </c>
      <c r="Y190" s="1322"/>
      <c r="Z190" s="294" t="s">
        <v>320</v>
      </c>
      <c r="AA190" s="294" t="s">
        <v>298</v>
      </c>
      <c r="AB190" s="705"/>
      <c r="AE190" s="254"/>
    </row>
    <row r="191" spans="1:31" s="42" customFormat="1" ht="15.75">
      <c r="A191" s="1449" t="s">
        <v>33</v>
      </c>
      <c r="B191" s="1450"/>
      <c r="C191" s="1450"/>
      <c r="D191" s="1450"/>
      <c r="E191" s="1450"/>
      <c r="F191" s="1450"/>
      <c r="G191" s="1450"/>
      <c r="H191" s="1450"/>
      <c r="I191" s="1450"/>
      <c r="J191" s="1450"/>
      <c r="K191" s="1450"/>
      <c r="L191" s="1450"/>
      <c r="M191" s="1450"/>
      <c r="N191" s="296">
        <f>'всмом 2'!AL90</f>
        <v>1</v>
      </c>
      <c r="O191" s="1327">
        <f>'всмом 2'!AM90</f>
        <v>4</v>
      </c>
      <c r="P191" s="1328"/>
      <c r="Q191" s="297">
        <f>'всмом 2'!AN90</f>
        <v>3</v>
      </c>
      <c r="R191" s="1327">
        <f>'всмом 2'!AO90</f>
        <v>5</v>
      </c>
      <c r="S191" s="1328"/>
      <c r="T191" s="297">
        <f>'всмом 2'!AP90</f>
        <v>4</v>
      </c>
      <c r="U191" s="1315">
        <f>'всмом 2'!AQ90</f>
        <v>4</v>
      </c>
      <c r="V191" s="1316"/>
      <c r="W191" s="298">
        <f>'всмом 2'!AR90</f>
        <v>3</v>
      </c>
      <c r="X191" s="1315">
        <f>'всмом 2'!AS90</f>
        <v>3</v>
      </c>
      <c r="Y191" s="1316"/>
      <c r="Z191" s="298">
        <f>'всмом 2'!AT90</f>
        <v>3</v>
      </c>
      <c r="AA191" s="298">
        <f>'всмом 2'!AU90</f>
        <v>1</v>
      </c>
      <c r="AB191" s="706"/>
      <c r="AE191" s="255"/>
    </row>
    <row r="192" spans="1:31" s="42" customFormat="1" ht="15.75">
      <c r="A192" s="1449" t="s">
        <v>34</v>
      </c>
      <c r="B192" s="1450"/>
      <c r="C192" s="1450"/>
      <c r="D192" s="1450"/>
      <c r="E192" s="1450"/>
      <c r="F192" s="1450"/>
      <c r="G192" s="1450"/>
      <c r="H192" s="1450"/>
      <c r="I192" s="1450"/>
      <c r="J192" s="1450"/>
      <c r="K192" s="1450"/>
      <c r="L192" s="1450"/>
      <c r="M192" s="1450"/>
      <c r="N192" s="296">
        <f>'всмом 2'!AL91</f>
        <v>3</v>
      </c>
      <c r="O192" s="1327">
        <f>'всмом 2'!AM91</f>
        <v>0</v>
      </c>
      <c r="P192" s="1328"/>
      <c r="Q192" s="297">
        <f>'всмом 2'!AN91</f>
        <v>3</v>
      </c>
      <c r="R192" s="1327">
        <f>'всмом 2'!AO91</f>
        <v>1</v>
      </c>
      <c r="S192" s="1328"/>
      <c r="T192" s="297">
        <f>'всмом 2'!AP91</f>
        <v>4</v>
      </c>
      <c r="U192" s="1315">
        <f>'всмом 2'!AQ91</f>
        <v>0</v>
      </c>
      <c r="V192" s="1316"/>
      <c r="W192" s="298">
        <f>'всмом 2'!AR91</f>
        <v>2</v>
      </c>
      <c r="X192" s="1315">
        <f>'всмом 2'!AS91</f>
        <v>1</v>
      </c>
      <c r="Y192" s="1316"/>
      <c r="Z192" s="298">
        <f>'всмом 2'!AT91</f>
        <v>3</v>
      </c>
      <c r="AA192" s="298">
        <f>'всмом 2'!AU91</f>
        <v>2</v>
      </c>
      <c r="AB192" s="706"/>
      <c r="AE192" s="255"/>
    </row>
    <row r="193" spans="1:31" s="42" customFormat="1" ht="15.75">
      <c r="A193" s="1449" t="s">
        <v>35</v>
      </c>
      <c r="B193" s="1450"/>
      <c r="C193" s="1450"/>
      <c r="D193" s="1450"/>
      <c r="E193" s="1450"/>
      <c r="F193" s="1450"/>
      <c r="G193" s="1450"/>
      <c r="H193" s="1450"/>
      <c r="I193" s="1450"/>
      <c r="J193" s="1450"/>
      <c r="K193" s="1450"/>
      <c r="L193" s="1450"/>
      <c r="M193" s="1450"/>
      <c r="N193" s="296"/>
      <c r="O193" s="1527"/>
      <c r="P193" s="1528"/>
      <c r="Q193" s="298"/>
      <c r="R193" s="1315"/>
      <c r="S193" s="1316"/>
      <c r="T193" s="298"/>
      <c r="U193" s="1315">
        <v>1</v>
      </c>
      <c r="V193" s="1316"/>
      <c r="W193" s="298">
        <v>1</v>
      </c>
      <c r="X193" s="1315"/>
      <c r="Y193" s="1316"/>
      <c r="Z193" s="298"/>
      <c r="AA193" s="298">
        <v>1</v>
      </c>
      <c r="AB193" s="706"/>
      <c r="AE193" s="255"/>
    </row>
    <row r="194" spans="1:31" s="42" customFormat="1" ht="15.75">
      <c r="A194" s="1439" t="s">
        <v>59</v>
      </c>
      <c r="B194" s="1440"/>
      <c r="C194" s="1440"/>
      <c r="D194" s="1440"/>
      <c r="E194" s="1440"/>
      <c r="F194" s="1440"/>
      <c r="G194" s="1440"/>
      <c r="H194" s="1440"/>
      <c r="I194" s="1440"/>
      <c r="J194" s="1440"/>
      <c r="K194" s="1440"/>
      <c r="L194" s="1440"/>
      <c r="M194" s="1440"/>
      <c r="N194" s="1142"/>
      <c r="O194" s="1527"/>
      <c r="P194" s="1528"/>
      <c r="Q194" s="298"/>
      <c r="R194" s="1315"/>
      <c r="S194" s="1316"/>
      <c r="T194" s="298"/>
      <c r="U194" s="1315"/>
      <c r="V194" s="1316"/>
      <c r="W194" s="298"/>
      <c r="X194" s="1315"/>
      <c r="Y194" s="1316"/>
      <c r="Z194" s="784"/>
      <c r="AA194" s="784"/>
      <c r="AB194" s="785"/>
      <c r="AE194" s="255"/>
    </row>
    <row r="195" spans="1:31" s="42" customFormat="1" ht="15.75">
      <c r="A195" s="1439" t="s">
        <v>63</v>
      </c>
      <c r="B195" s="1440"/>
      <c r="C195" s="1440"/>
      <c r="D195" s="1440"/>
      <c r="E195" s="1440"/>
      <c r="F195" s="1440"/>
      <c r="G195" s="1440"/>
      <c r="H195" s="1440"/>
      <c r="I195" s="1440"/>
      <c r="J195" s="1440"/>
      <c r="K195" s="1440"/>
      <c r="L195" s="1440"/>
      <c r="M195" s="1440"/>
      <c r="N195" s="1411" t="s">
        <v>139</v>
      </c>
      <c r="O195" s="1411"/>
      <c r="P195" s="1411"/>
      <c r="Q195" s="1411" t="s">
        <v>299</v>
      </c>
      <c r="R195" s="1411"/>
      <c r="S195" s="1411"/>
      <c r="T195" s="1411" t="s">
        <v>300</v>
      </c>
      <c r="U195" s="1411"/>
      <c r="V195" s="1411"/>
      <c r="W195" s="1411" t="s">
        <v>93</v>
      </c>
      <c r="X195" s="1411"/>
      <c r="Y195" s="1411"/>
      <c r="Z195" s="1411" t="s">
        <v>93</v>
      </c>
      <c r="AA195" s="1411"/>
      <c r="AB195" s="1464"/>
      <c r="AE195" s="255"/>
    </row>
    <row r="196" spans="1:37" s="42" customFormat="1" ht="15.75">
      <c r="A196" s="1143"/>
      <c r="B196" s="1144"/>
      <c r="C196" s="1144"/>
      <c r="D196" s="1144"/>
      <c r="E196" s="1144"/>
      <c r="F196" s="1144"/>
      <c r="G196" s="1144"/>
      <c r="H196" s="1144"/>
      <c r="I196" s="1144"/>
      <c r="J196" s="1144"/>
      <c r="K196" s="1144"/>
      <c r="L196" s="1144"/>
      <c r="M196" s="1144"/>
      <c r="N196" s="1520">
        <f>AJ180</f>
        <v>40</v>
      </c>
      <c r="O196" s="1520"/>
      <c r="P196" s="1520"/>
      <c r="Q196" s="1520">
        <f>AJ181</f>
        <v>43.5</v>
      </c>
      <c r="R196" s="1520"/>
      <c r="S196" s="1520"/>
      <c r="T196" s="1520">
        <f>AJ182</f>
        <v>49</v>
      </c>
      <c r="U196" s="1520"/>
      <c r="V196" s="1520"/>
      <c r="W196" s="1508">
        <f>AJ183</f>
        <v>54</v>
      </c>
      <c r="X196" s="1508"/>
      <c r="Y196" s="1508"/>
      <c r="Z196" s="1508">
        <f>AJ184+AJ185</f>
        <v>53.5</v>
      </c>
      <c r="AA196" s="1508"/>
      <c r="AB196" s="1509"/>
      <c r="AC196" s="38"/>
      <c r="AD196" s="13"/>
      <c r="AE196" s="13"/>
      <c r="AK196" s="42" t="s">
        <v>399</v>
      </c>
    </row>
    <row r="197" spans="1:31" s="42" customFormat="1" ht="15.75">
      <c r="A197" s="1143"/>
      <c r="B197" s="1145"/>
      <c r="C197" s="1145"/>
      <c r="D197" s="1145"/>
      <c r="E197" s="1145"/>
      <c r="F197" s="1145"/>
      <c r="G197" s="1145"/>
      <c r="H197" s="1145"/>
      <c r="I197" s="1145"/>
      <c r="J197" s="1145"/>
      <c r="K197" s="1145"/>
      <c r="L197" s="1145"/>
      <c r="M197" s="1145"/>
      <c r="N197" s="1532">
        <f>N196+Q196+T196+W196+Z196</f>
        <v>240</v>
      </c>
      <c r="O197" s="1533"/>
      <c r="P197" s="1533"/>
      <c r="Q197" s="1533"/>
      <c r="R197" s="1533"/>
      <c r="S197" s="1533"/>
      <c r="T197" s="1533"/>
      <c r="U197" s="1533"/>
      <c r="V197" s="1533"/>
      <c r="W197" s="1533"/>
      <c r="X197" s="1533"/>
      <c r="Y197" s="1533"/>
      <c r="Z197" s="1533"/>
      <c r="AA197" s="1533"/>
      <c r="AB197" s="1566"/>
      <c r="AC197" s="38"/>
      <c r="AD197" s="13"/>
      <c r="AE197" s="13"/>
    </row>
    <row r="198" spans="1:31" s="42" customFormat="1" ht="16.5" thickBot="1">
      <c r="A198" s="1143"/>
      <c r="B198" s="1145"/>
      <c r="C198" s="1145"/>
      <c r="D198" s="1145"/>
      <c r="E198" s="1145"/>
      <c r="F198" s="1145"/>
      <c r="G198" s="1145"/>
      <c r="H198" s="1145"/>
      <c r="I198" s="1145"/>
      <c r="J198" s="1145"/>
      <c r="K198" s="1145"/>
      <c r="L198" s="1145"/>
      <c r="M198" s="1145"/>
      <c r="N198" s="1146"/>
      <c r="O198" s="940"/>
      <c r="P198" s="940"/>
      <c r="Q198" s="940"/>
      <c r="R198" s="940"/>
      <c r="S198" s="940"/>
      <c r="T198" s="940"/>
      <c r="U198" s="940"/>
      <c r="V198" s="940"/>
      <c r="W198" s="940"/>
      <c r="X198" s="940"/>
      <c r="Y198" s="940"/>
      <c r="Z198" s="940"/>
      <c r="AA198" s="940"/>
      <c r="AB198" s="1147"/>
      <c r="AC198" s="38"/>
      <c r="AD198" s="13"/>
      <c r="AE198" s="13"/>
    </row>
    <row r="199" spans="1:31" s="42" customFormat="1" ht="16.5" thickBot="1">
      <c r="A199" s="1337" t="s">
        <v>396</v>
      </c>
      <c r="B199" s="1559"/>
      <c r="C199" s="1559"/>
      <c r="D199" s="1559"/>
      <c r="E199" s="1559"/>
      <c r="F199" s="1560"/>
      <c r="G199" s="715">
        <f aca="true" t="shared" si="18" ref="G199:M199">G24+G47+G151+G183+G186</f>
        <v>240</v>
      </c>
      <c r="H199" s="718">
        <f t="shared" si="18"/>
        <v>7200</v>
      </c>
      <c r="I199" s="718">
        <f t="shared" si="18"/>
        <v>486</v>
      </c>
      <c r="J199" s="718">
        <f t="shared" si="18"/>
        <v>322</v>
      </c>
      <c r="K199" s="718">
        <f t="shared" si="18"/>
        <v>34</v>
      </c>
      <c r="L199" s="718">
        <f t="shared" si="18"/>
        <v>130</v>
      </c>
      <c r="M199" s="718">
        <f t="shared" si="18"/>
        <v>6129</v>
      </c>
      <c r="N199" s="707"/>
      <c r="O199" s="1317"/>
      <c r="P199" s="1565"/>
      <c r="Q199" s="707"/>
      <c r="R199" s="1317"/>
      <c r="S199" s="1565"/>
      <c r="T199" s="707"/>
      <c r="U199" s="1317"/>
      <c r="V199" s="1565"/>
      <c r="W199" s="712"/>
      <c r="X199" s="1319"/>
      <c r="Y199" s="1582"/>
      <c r="Z199" s="712"/>
      <c r="AA199" s="290"/>
      <c r="AB199" s="704"/>
      <c r="AC199" s="38"/>
      <c r="AD199" s="13"/>
      <c r="AE199" s="13"/>
    </row>
    <row r="200" spans="1:31" s="42" customFormat="1" ht="15.75">
      <c r="A200" s="1451" t="s">
        <v>32</v>
      </c>
      <c r="B200" s="1452"/>
      <c r="C200" s="1452"/>
      <c r="D200" s="1452"/>
      <c r="E200" s="1452"/>
      <c r="F200" s="1452"/>
      <c r="G200" s="1452"/>
      <c r="H200" s="1452"/>
      <c r="I200" s="1452"/>
      <c r="J200" s="1452"/>
      <c r="K200" s="1452"/>
      <c r="L200" s="1452"/>
      <c r="M200" s="1557"/>
      <c r="N200" s="708" t="s">
        <v>294</v>
      </c>
      <c r="O200" s="1325" t="s">
        <v>293</v>
      </c>
      <c r="P200" s="1558"/>
      <c r="Q200" s="710" t="s">
        <v>298</v>
      </c>
      <c r="R200" s="1325" t="s">
        <v>301</v>
      </c>
      <c r="S200" s="1558"/>
      <c r="T200" s="710" t="s">
        <v>302</v>
      </c>
      <c r="U200" s="1321" t="s">
        <v>291</v>
      </c>
      <c r="V200" s="1574"/>
      <c r="W200" s="713" t="s">
        <v>319</v>
      </c>
      <c r="X200" s="1321" t="s">
        <v>398</v>
      </c>
      <c r="Y200" s="1574"/>
      <c r="Z200" s="713" t="s">
        <v>397</v>
      </c>
      <c r="AA200" s="294" t="s">
        <v>393</v>
      </c>
      <c r="AB200" s="705"/>
      <c r="AC200" s="38"/>
      <c r="AD200" s="13"/>
      <c r="AE200" s="13"/>
    </row>
    <row r="201" spans="1:31" s="42" customFormat="1" ht="15.75">
      <c r="A201" s="1449" t="s">
        <v>33</v>
      </c>
      <c r="B201" s="1450"/>
      <c r="C201" s="1450"/>
      <c r="D201" s="1450"/>
      <c r="E201" s="1450"/>
      <c r="F201" s="1450"/>
      <c r="G201" s="1450"/>
      <c r="H201" s="1450"/>
      <c r="I201" s="1450"/>
      <c r="J201" s="1450"/>
      <c r="K201" s="1450"/>
      <c r="L201" s="1450"/>
      <c r="M201" s="1553"/>
      <c r="N201" s="709">
        <f>COUNTIF($C11:$C65,N$6)+COUNTIF($C113:$C139,N$6)+COUNTIF($C182:$C185,N$6)</f>
        <v>1</v>
      </c>
      <c r="O201" s="1327">
        <f>COUNTIF($C11:$C65,O$6)+COUNTIF($C113:$C139,O$6)+COUNTIF($C182:$C185,O$6)</f>
        <v>4</v>
      </c>
      <c r="P201" s="1555"/>
      <c r="Q201" s="711">
        <f>COUNTIF($C11:$C65,Q$6)+COUNTIF($C113:$C139,Q$6)+COUNTIF($C182:$C185,Q$6)</f>
        <v>3</v>
      </c>
      <c r="R201" s="1327">
        <f>COUNTIF($C11:$C65,R$6)+COUNTIF($C113:$C139,R$6)+COUNTIF($C182:$C185,R$6)</f>
        <v>5</v>
      </c>
      <c r="S201" s="1555"/>
      <c r="T201" s="711">
        <f>COUNTIF($C11:$C65,T$6)+COUNTIF($C113:$C139,T$6)+COUNTIF($C182:$C185,T$6)</f>
        <v>4</v>
      </c>
      <c r="U201" s="1315">
        <f>COUNTIF($C11:$C65,U$6)+COUNTIF($C113:$C139,U$6)+COUNTIF($C182:$C185,U$6)</f>
        <v>4</v>
      </c>
      <c r="V201" s="1412"/>
      <c r="W201" s="714">
        <f>COUNTIF($C11:$C65,W$6)+COUNTIF($C113:$C139,W$6)+COUNTIF($C182:$C185,W$6)</f>
        <v>3</v>
      </c>
      <c r="X201" s="1315">
        <f>COUNTIF($C11:$C65,X$6)+COUNTIF($C113:$C139,X$6)+COUNTIF($C182:$C185,X$6)</f>
        <v>2</v>
      </c>
      <c r="Y201" s="1412"/>
      <c r="Z201" s="714">
        <f>COUNTIF($C11:$C65,Z$6)+COUNTIF($C113:$C139,Z$6)+COUNTIF($C182:$C185,Z$6)</f>
        <v>4</v>
      </c>
      <c r="AA201" s="298">
        <f>COUNTIF($C11:$C65,AA$6)+COUNTIF($C113:$C139,AA$6)+COUNTIF($C182:$C185,AA$6)</f>
        <v>2</v>
      </c>
      <c r="AB201" s="706">
        <f>COUNTIF($C11:$C65,AB$6)+COUNTIF($C113:$C139,AB$6)+COUNTIF($C182:$C185,AB$6)</f>
        <v>1</v>
      </c>
      <c r="AC201" s="38"/>
      <c r="AD201" s="13"/>
      <c r="AE201" s="13"/>
    </row>
    <row r="202" spans="1:31" s="42" customFormat="1" ht="15.75">
      <c r="A202" s="1449" t="s">
        <v>34</v>
      </c>
      <c r="B202" s="1450"/>
      <c r="C202" s="1450"/>
      <c r="D202" s="1450"/>
      <c r="E202" s="1450"/>
      <c r="F202" s="1450"/>
      <c r="G202" s="1450"/>
      <c r="H202" s="1450"/>
      <c r="I202" s="1450"/>
      <c r="J202" s="1450"/>
      <c r="K202" s="1450"/>
      <c r="L202" s="1450"/>
      <c r="M202" s="1553"/>
      <c r="N202" s="709">
        <f>COUNTIF($D11:$D65,N$6)+COUNTIF($D113:$D139,N$6)+COUNTIF($D182:$D185,N$6)</f>
        <v>3</v>
      </c>
      <c r="O202" s="1327">
        <f>COUNTIF($D11:$D65,O$6)+COUNTIF($D113:$D139,O$6)+COUNTIF($D182:$D185,O$6)</f>
        <v>0</v>
      </c>
      <c r="P202" s="1555"/>
      <c r="Q202" s="711">
        <f>COUNTIF($D11:$D65,Q$6)+COUNTIF($D113:$D139,Q$6)+COUNTIF($D182:$D185,Q$6)</f>
        <v>3</v>
      </c>
      <c r="R202" s="1327">
        <f>COUNTIF($D11:$D65,R$6)+COUNTIF($D113:$D139,R$6)+COUNTIF($D182:$D185,R$6)</f>
        <v>1</v>
      </c>
      <c r="S202" s="1555"/>
      <c r="T202" s="711">
        <f>COUNTIF($D11:$D65,T$6)+COUNTIF($D113:$D139,T$6)+COUNTIF($D182:$D185,T$6)</f>
        <v>4</v>
      </c>
      <c r="U202" s="1315">
        <f>COUNTIF($D11:$D65,U$6)+COUNTIF($D113:$D139,U$6)+COUNTIF($D182:$D185,U$6)</f>
        <v>0</v>
      </c>
      <c r="V202" s="1412"/>
      <c r="W202" s="714">
        <f>COUNTIF($D11:$D65,W$6)+COUNTIF($D113:$D139,W$6)+COUNTIF($D182:$D185,W$6)</f>
        <v>4</v>
      </c>
      <c r="X202" s="1315">
        <f>COUNTIF($D11:$D65,X$6)+COUNTIF($D113:$D139,X$6)+COUNTIF($D182:$D185,X$6)</f>
        <v>3</v>
      </c>
      <c r="Y202" s="1412"/>
      <c r="Z202" s="714">
        <f>COUNTIF($D11:$D65,Z$6)+COUNTIF($D113:$D139,Z$6)+COUNTIF($D182:$D185,Z$6)</f>
        <v>3</v>
      </c>
      <c r="AA202" s="298">
        <f>COUNTIF($D11:$D65,AA$6)+COUNTIF($D113:$D139,AA$6)+COUNTIF($D182:$D185,AA$6)</f>
        <v>2</v>
      </c>
      <c r="AB202" s="706">
        <f>COUNTIF($D11:$D65,AB$6)+COUNTIF($D113:$D139,AB$6)+COUNTIF($D182:$D185,AB$6)</f>
        <v>1</v>
      </c>
      <c r="AC202" s="38"/>
      <c r="AD202" s="13"/>
      <c r="AE202" s="13"/>
    </row>
    <row r="203" spans="1:31" s="42" customFormat="1" ht="15.75">
      <c r="A203" s="1449" t="s">
        <v>35</v>
      </c>
      <c r="B203" s="1450"/>
      <c r="C203" s="1450"/>
      <c r="D203" s="1450"/>
      <c r="E203" s="1450"/>
      <c r="F203" s="1450"/>
      <c r="G203" s="1450"/>
      <c r="H203" s="1450"/>
      <c r="I203" s="1450"/>
      <c r="J203" s="1450"/>
      <c r="K203" s="1450"/>
      <c r="L203" s="1450"/>
      <c r="M203" s="1553"/>
      <c r="N203" s="716">
        <f>COUNTIF($E11:$F65,N$6)+COUNTIF($E113:$F139,N$6)+COUNTIF($E182:$F185,N$6)</f>
        <v>0</v>
      </c>
      <c r="O203" s="1554">
        <f>COUNTIF($E11:$F65,O$6)+COUNTIF($E113:$F139,O$6)+COUNTIF($E182:$F185,O$6)</f>
        <v>0</v>
      </c>
      <c r="P203" s="1555"/>
      <c r="Q203" s="717">
        <f>COUNTIF($E11:$F65,Q$6)+COUNTIF($E113:$F139,Q$6)+COUNTIF($E182:$F185,Q$6)</f>
        <v>0</v>
      </c>
      <c r="R203" s="1554">
        <f>COUNTIF($E11:$F65,R$6)+COUNTIF($E113:$F139,R$6)+COUNTIF($E182:$F185,R$6)</f>
        <v>0</v>
      </c>
      <c r="S203" s="1555"/>
      <c r="T203" s="717">
        <f>COUNTIF($E11:$F65,T$6)+COUNTIF($E113:$F139,T$6)+COUNTIF($E182:$F185,T$6)</f>
        <v>0</v>
      </c>
      <c r="U203" s="1315">
        <f>COUNTIF($E11:$F65,U$6)+COUNTIF($E113:$F139,U$6)+COUNTIF($E182:$F185,U$6)</f>
        <v>1</v>
      </c>
      <c r="V203" s="1412"/>
      <c r="W203" s="714">
        <f>COUNTIF($E11:$F65,W$6)+COUNTIF($E113:$F139,W$6)+COUNTIF($E182:$F185,W$6)</f>
        <v>1</v>
      </c>
      <c r="X203" s="1315">
        <f>COUNTIF($E11:$F65,X$6)+COUNTIF($E113:$F139,X$6)+COUNTIF($E182:$F185,X$6)</f>
        <v>1</v>
      </c>
      <c r="Y203" s="1412"/>
      <c r="Z203" s="714">
        <f>COUNTIF($E11:$F65,Z$6)+COUNTIF($E113:$F139,Z$6)+COUNTIF($E182:$F185,Z$6)</f>
        <v>0</v>
      </c>
      <c r="AA203" s="298">
        <f>COUNTIF($E11:$F65,AA$6)+COUNTIF($E113:$F139,AA$6)+COUNTIF($E182:$F185,AA$6)</f>
        <v>1</v>
      </c>
      <c r="AB203" s="706">
        <f>COUNTIF($E11:$F65,AB$6)+COUNTIF($E113:$F139,AB$6)+COUNTIF($E182:$F185,AB$6)</f>
        <v>0</v>
      </c>
      <c r="AC203" s="38"/>
      <c r="AD203" s="13"/>
      <c r="AE203" s="13"/>
    </row>
    <row r="204" spans="1:31" s="42" customFormat="1" ht="15.75">
      <c r="A204" s="1439" t="s">
        <v>59</v>
      </c>
      <c r="B204" s="1440"/>
      <c r="C204" s="1440"/>
      <c r="D204" s="1440"/>
      <c r="E204" s="1440"/>
      <c r="F204" s="1440"/>
      <c r="G204" s="1440"/>
      <c r="H204" s="1440"/>
      <c r="I204" s="1440"/>
      <c r="J204" s="1440"/>
      <c r="K204" s="1440"/>
      <c r="L204" s="1440"/>
      <c r="M204" s="1551"/>
      <c r="N204" s="1148"/>
      <c r="O204" s="1527"/>
      <c r="P204" s="1552"/>
      <c r="Q204" s="714"/>
      <c r="R204" s="1315"/>
      <c r="S204" s="1412"/>
      <c r="T204" s="714"/>
      <c r="U204" s="1315"/>
      <c r="V204" s="1412"/>
      <c r="W204" s="714"/>
      <c r="X204" s="1315"/>
      <c r="Y204" s="1412"/>
      <c r="Z204" s="1149"/>
      <c r="AA204" s="784"/>
      <c r="AB204" s="785"/>
      <c r="AC204" s="38"/>
      <c r="AD204" s="13"/>
      <c r="AE204" s="13"/>
    </row>
    <row r="205" spans="1:31" s="42" customFormat="1" ht="16.5" thickBot="1">
      <c r="A205" s="1545" t="s">
        <v>63</v>
      </c>
      <c r="B205" s="1546"/>
      <c r="C205" s="1546"/>
      <c r="D205" s="1546"/>
      <c r="E205" s="1546"/>
      <c r="F205" s="1546"/>
      <c r="G205" s="1546"/>
      <c r="H205" s="1546"/>
      <c r="I205" s="1546"/>
      <c r="J205" s="1546"/>
      <c r="K205" s="1546"/>
      <c r="L205" s="1546"/>
      <c r="M205" s="1547"/>
      <c r="N205" s="1548" t="s">
        <v>139</v>
      </c>
      <c r="O205" s="1549"/>
      <c r="P205" s="1550"/>
      <c r="Q205" s="1548" t="s">
        <v>299</v>
      </c>
      <c r="R205" s="1549"/>
      <c r="S205" s="1550"/>
      <c r="T205" s="1548" t="s">
        <v>300</v>
      </c>
      <c r="U205" s="1549"/>
      <c r="V205" s="1550"/>
      <c r="W205" s="1548" t="s">
        <v>93</v>
      </c>
      <c r="X205" s="1549"/>
      <c r="Y205" s="1550"/>
      <c r="Z205" s="1548" t="s">
        <v>93</v>
      </c>
      <c r="AA205" s="1549"/>
      <c r="AB205" s="1550"/>
      <c r="AC205" s="38"/>
      <c r="AD205" s="13"/>
      <c r="AE205" s="13"/>
    </row>
    <row r="206" spans="1:31" s="42" customFormat="1" ht="15.75">
      <c r="A206" s="1150"/>
      <c r="B206" s="1151"/>
      <c r="C206" s="1151"/>
      <c r="D206" s="1151"/>
      <c r="E206" s="1151"/>
      <c r="F206" s="1151"/>
      <c r="G206" s="1151"/>
      <c r="H206" s="1151"/>
      <c r="I206" s="1151"/>
      <c r="J206" s="1151"/>
      <c r="K206" s="1151"/>
      <c r="L206" s="1151"/>
      <c r="M206" s="1151"/>
      <c r="N206" s="1541">
        <f>SUMIF($C11:$C65,N$6,$G11:$G65)+SUMIF($C113:$C139,N$6,$G113:$G139)+SUMIF($C182:$C185,N$6,$G182:$G185)+SUMIF($D11:$D65,N$6,$G11:$G65)+SUMIF($D113:$D139,N$6,$G113:$G139)+SUMIF($D182:$D185,N$6,$G182:$G185)+SUMIF($E11:$E65,N$6,$G11:$G65)+SUMIF($E113:$E139,N$6,$G113:$G139)+SUMIF($E182:$E185,N$6,$G182:$G185)+SUMIF($F11:$F65,N$6,$G11:$G65)+SUMIF($F113:$F139,N$6,$G113:$G139)+SUMIF($F182:$F185,N$6,$G182:$G185)+SUMIF($C11:$C65,O$6,$G11:$G65)+SUMIF($C113:$C139,O$6,$G113:$G139)+SUMIF($C182:$C185,O$6,$G182:$G185)+SUMIF($D11:$D65,O$6,$G11:$G65)+SUMIF($D113:$D139,O$6,$G113:$G139)+SUMIF($D182:$D185,O$6,$G182:$G185)+SUMIF($E11:$E65,O$6,$G11:$G65)+SUMIF($E113:$E139,O$6,$G113:$G139)+SUMIF($E182:$E185,O$6,$G182:$G185)+SUMIF($F11:$F65,O$6,$G11:$G65)+SUMIF($F113:$F139,O$6,$G113:$G139)+SUMIF($F182:$F185,O$6,$G182:$G185)</f>
        <v>40</v>
      </c>
      <c r="O206" s="1542"/>
      <c r="P206" s="1542"/>
      <c r="Q206" s="1541">
        <f>SUMIF($C11:$C65,Q$6,$G11:$G65)+SUMIF($C113:$C139,Q$6,$G113:$G139)+SUMIF($C182:$C185,Q$6,$G182:$G185)+SUMIF($D11:$D65,Q$6,$G11:$G65)+SUMIF($D113:$D139,Q$6,$G113:$G139)+SUMIF($D182:$D185,Q$6,$G182:$G185)+SUMIF($E11:$E65,Q$6,$G11:$G65)+SUMIF($E113:$E139,Q$6,$G113:$G139)+SUMIF($E182:$E185,Q$6,$G182:$G185)+SUMIF($F11:$F65,Q$6,$G11:$G65)+SUMIF($F113:$F139,Q$6,$G113:$G139)+SUMIF($F182:$F185,Q$6,$G182:$G185)+SUMIF($C11:$C65,R$6,$G11:$G65)+SUMIF($C113:$C139,R$6,$G113:$G139)+SUMIF($C182:$C185,R$6,$G182:$G185)+SUMIF($D11:$D65,R$6,$G11:$G65)+SUMIF($D113:$D139,R$6,$G113:$G139)+SUMIF($D182:$D185,R$6,$G182:$G185)+SUMIF($E11:$E65,R$6,$G11:$G65)+SUMIF($E113:$E139,R$6,$G113:$G139)+SUMIF($E182:$E185,R$6,$G182:$G185)+SUMIF($F11:$F65,R$6,$G11:$G65)+SUMIF($F113:$F139,R$6,$G113:$G139)+SUMIF($F182:$F185,R$6,$G182:$G185)</f>
        <v>43.5</v>
      </c>
      <c r="R206" s="1542"/>
      <c r="S206" s="1542"/>
      <c r="T206" s="1541">
        <f>SUMIF($C11:$C65,T$6,$G11:$G65)+SUMIF($C113:$C139,T$6,$G113:$G139)+SUMIF($C182:$C185,T$6,$G182:$G185)+SUMIF($D11:$D65,T$6,$G11:$G65)+SUMIF($D113:$D139,T$6,$G113:$G139)+SUMIF($D182:$D185,T$6,$G182:$G185)+SUMIF($E11:$E65,T$6,$G11:$G65)+SUMIF($E113:$E139,T$6,$G113:$G139)+SUMIF($E182:$E185,T$6,$G182:$G185)+SUMIF($F11:$F65,T$6,$G11:$G65)+SUMIF($F113:$F139,T$6,$G113:$G139)+SUMIF($F182:$F185,T$6,$G182:$G185)+SUMIF($C11:$C65,U$6,$G11:$G65)+SUMIF($C113:$C139,U$6,$G113:$G139)+SUMIF($C182:$C185,U$6,$G182:$G185)+SUMIF($D11:$D65,U$6,$G11:$G65)+SUMIF($D113:$D139,U$6,$G113:$G139)+SUMIF($D182:$D185,U$6,$G182:$G185)+SUMIF($E11:$E65,U$6,$G11:$G65)+SUMIF($E113:$E139,U$6,$G113:$G139)+SUMIF($E182:$E185,U$6,$G182:$G185)+SUMIF($F11:$F65,U$6,$G11:$G65)+SUMIF($F113:$F139,U$6,$G113:$G139)+SUMIF($F182:$F185,U$6,$G182:$G185)</f>
        <v>49</v>
      </c>
      <c r="U206" s="1542"/>
      <c r="V206" s="1542"/>
      <c r="W206" s="1541">
        <f>SUMIF($C11:$C65,W$6,$G11:$G65)+SUMIF($C113:$C139,W$6,$G113:$G139)+SUMIF($C182:$C185,W$6,$G182:$G185)+SUMIF($D11:$D65,W$6,$G11:$G65)+SUMIF($D113:$D139,W$6,$G113:$G139)+SUMIF($D182:$D185,W$6,$G182:$G185)+SUMIF($E11:$E65,W$6,$G11:$G65)+SUMIF($E113:$E139,W$6,$G113:$G139)+SUMIF($E182:$E185,W$6,$G182:$G185)+SUMIF($F11:$F65,W$6,$G11:$G65)+SUMIF($F113:$F139,W$6,$G113:$G139)+SUMIF($F182:$F185,W$6,$G182:$G185)+SUMIF($C11:$C65,X$6,$G11:$G65)+SUMIF($C113:$C139,X$6,$G113:$G139)+SUMIF($C182:$C185,X$6,$G182:$G185)+SUMIF($D11:$D65,X$6,$G11:$G65)+SUMIF($D113:$D139,X$6,$G113:$G139)+SUMIF($D182:$D185,X$6,$G182:$G185)+SUMIF($E11:$E65,X$6,$G11:$G65)+SUMIF($E113:$E139,X$6,$G113:$G139)+SUMIF($E182:$E185,X$6,$G182:$G185)+SUMIF($F11:$F65,X$6,$G11:$G65)+SUMIF($F113:$F139,X$6,$G113:$G139)+SUMIF($F182:$F185,X$6,$G182:$G185)</f>
        <v>48</v>
      </c>
      <c r="X206" s="1542"/>
      <c r="Y206" s="1542"/>
      <c r="Z206" s="1541">
        <f>SUMIF($C11:$C65,Z$6,$G11:$G65)+SUMIF($C113:$C139,Z$6,$G113:$G139)+SUMIF($C182:$C185,Z$6,$G182:$G185)+SUMIF($D11:$D65,Z$6,$G11:$G65)+SUMIF($D113:$D139,Z$6,$G113:$G139)+SUMIF($D182:$D185,Z$6,$G182:$G185)+SUMIF($E11:$E65,Z$6,$G11:$G65)+SUMIF($E113:$E139,Z$6,$G113:$G139)+SUMIF($E182:$E185,Z$6,$G182:$G185)+SUMIF($F11:$F65,Z$6,$G11:$G65)+SUMIF($F113:$F139,Z$6,$G113:$G139)+SUMIF($F182:$F185,Z$6,$G182:$G185)+SUMIF($C11:$C65,AA$6,$G11:$G65)+SUMIF($C113:$C139,AA$6,$G113:$G139)+SUMIF($C182:$C185,AA$6,$G182:$G185)+SUMIF($D11:$D65,AA$6,$G11:$G65)+SUMIF($D113:$D139,AA$6,$G113:$G139)+SUMIF($D182:$D185,AA$6,$G182:$G185)+SUMIF($E11:$E65,AA$6,$G11:$G65)+SUMIF($E113:$E139,AA$6,$G113:$G139)+SUMIF($E182:$E185,AA$6,$G182:$G185)+SUMIF($F11:$F65,AA$6,$G11:$G65)+SUMIF($F113:$F139,AA$6,$G113:$G139)+SUMIF($F182:$F185,AA$6,$G182:$G185)+SUMIF($C11:$C65,AB$6,$G11:$G65)+SUMIF($C113:$C139,AB$6,$G113:$G139)+SUMIF($C182:$C185,AB$6,$G182:$G185)+SUMIF($D11:$D65,AB$6,$G11:$G65)+SUMIF($D113:$D139,AB$6,$G113:$G139)+SUMIF($D182:$D185,AB$6,$G182:$G185)+SUMIF($E11:$E65,AB$6,$G11:$G65)+SUMIF($E113:$E139,AB$6,$G113:$G139)+SUMIF($E182:$E185,AB$6,$G182:$G185)+SUMIF($F11:$F65,AB$6,$G11:$G65)+SUMIF($F113:$F139,AB$6,$G113:$G139)+SUMIF($F182:$F185,AB$6,$G182:$G185)</f>
        <v>59.5</v>
      </c>
      <c r="AA206" s="1542"/>
      <c r="AB206" s="1542"/>
      <c r="AC206" s="38"/>
      <c r="AD206" s="13"/>
      <c r="AE206" s="13"/>
    </row>
    <row r="207" spans="1:31" s="42" customFormat="1" ht="15.75">
      <c r="A207" s="1150"/>
      <c r="B207" s="1145"/>
      <c r="C207" s="1145"/>
      <c r="D207" s="1145"/>
      <c r="E207" s="1145"/>
      <c r="F207" s="1145"/>
      <c r="G207" s="1145"/>
      <c r="H207" s="1145"/>
      <c r="I207" s="1145"/>
      <c r="J207" s="1145"/>
      <c r="K207" s="1145"/>
      <c r="L207" s="1145"/>
      <c r="M207" s="1145"/>
      <c r="N207" s="1532">
        <f>N206+Q206+T206+W206+Z206</f>
        <v>240</v>
      </c>
      <c r="O207" s="1533"/>
      <c r="P207" s="1533"/>
      <c r="Q207" s="1533"/>
      <c r="R207" s="1533"/>
      <c r="S207" s="1533"/>
      <c r="T207" s="1533"/>
      <c r="U207" s="1533"/>
      <c r="V207" s="1533"/>
      <c r="W207" s="1533"/>
      <c r="X207" s="1533"/>
      <c r="Y207" s="1533"/>
      <c r="Z207" s="1533"/>
      <c r="AA207" s="1533"/>
      <c r="AB207" s="1533"/>
      <c r="AC207" s="38"/>
      <c r="AD207" s="13"/>
      <c r="AE207" s="13"/>
    </row>
    <row r="208" spans="1:31" s="42" customFormat="1" ht="16.5" thickBot="1">
      <c r="A208" s="1150"/>
      <c r="B208" s="1145"/>
      <c r="C208" s="1145"/>
      <c r="D208" s="1145"/>
      <c r="E208" s="1145"/>
      <c r="F208" s="1145"/>
      <c r="G208" s="1145"/>
      <c r="H208" s="1145"/>
      <c r="I208" s="1145"/>
      <c r="J208" s="1145"/>
      <c r="K208" s="1145"/>
      <c r="L208" s="1145"/>
      <c r="M208" s="1145"/>
      <c r="N208" s="1146"/>
      <c r="O208" s="940"/>
      <c r="P208" s="940"/>
      <c r="Q208" s="940"/>
      <c r="R208" s="940"/>
      <c r="S208" s="940"/>
      <c r="T208" s="940"/>
      <c r="U208" s="940"/>
      <c r="V208" s="940"/>
      <c r="W208" s="940"/>
      <c r="X208" s="940"/>
      <c r="Y208" s="940"/>
      <c r="Z208" s="940"/>
      <c r="AA208" s="940"/>
      <c r="AB208" s="940"/>
      <c r="AC208" s="38"/>
      <c r="AD208" s="13"/>
      <c r="AE208" s="13"/>
    </row>
    <row r="209" spans="1:31" s="42" customFormat="1" ht="16.5" thickBot="1">
      <c r="A209" s="1337" t="s">
        <v>458</v>
      </c>
      <c r="B209" s="1559"/>
      <c r="C209" s="1559"/>
      <c r="D209" s="1559"/>
      <c r="E209" s="1559"/>
      <c r="F209" s="1560"/>
      <c r="G209" s="715">
        <f>G34+G57+G157+G193+G196</f>
        <v>15</v>
      </c>
      <c r="H209" s="718">
        <f>H34+H57+H157+H193+H196</f>
        <v>450</v>
      </c>
      <c r="I209" s="718">
        <f>I34+I57+I157+I193+I196</f>
        <v>8</v>
      </c>
      <c r="J209" s="718"/>
      <c r="K209" s="718"/>
      <c r="L209" s="718"/>
      <c r="M209" s="718">
        <f>M34+M57+M157+M193+M196</f>
        <v>202</v>
      </c>
      <c r="N209" s="707"/>
      <c r="O209" s="1317"/>
      <c r="P209" s="1565"/>
      <c r="Q209" s="707"/>
      <c r="R209" s="1317"/>
      <c r="S209" s="1565"/>
      <c r="T209" s="707"/>
      <c r="U209" s="1317"/>
      <c r="V209" s="1565"/>
      <c r="W209" s="712"/>
      <c r="X209" s="1319"/>
      <c r="Y209" s="1582"/>
      <c r="Z209" s="712"/>
      <c r="AA209" s="290"/>
      <c r="AB209" s="704"/>
      <c r="AC209" s="38"/>
      <c r="AD209" s="13"/>
      <c r="AE209" s="13"/>
    </row>
    <row r="210" spans="1:31" s="42" customFormat="1" ht="15.75">
      <c r="A210" s="1451" t="s">
        <v>32</v>
      </c>
      <c r="B210" s="1452"/>
      <c r="C210" s="1452"/>
      <c r="D210" s="1452"/>
      <c r="E210" s="1452"/>
      <c r="F210" s="1452"/>
      <c r="G210" s="1452"/>
      <c r="H210" s="1452"/>
      <c r="I210" s="1452"/>
      <c r="J210" s="1452"/>
      <c r="K210" s="1452"/>
      <c r="L210" s="1452"/>
      <c r="M210" s="1557"/>
      <c r="N210" s="708" t="s">
        <v>294</v>
      </c>
      <c r="O210" s="1325" t="s">
        <v>293</v>
      </c>
      <c r="P210" s="1558"/>
      <c r="Q210" s="710" t="s">
        <v>319</v>
      </c>
      <c r="R210" s="1325" t="s">
        <v>298</v>
      </c>
      <c r="S210" s="1558"/>
      <c r="T210" s="710" t="s">
        <v>464</v>
      </c>
      <c r="U210" s="1321" t="s">
        <v>469</v>
      </c>
      <c r="V210" s="1574"/>
      <c r="W210" s="713"/>
      <c r="X210" s="1321"/>
      <c r="Y210" s="1574"/>
      <c r="Z210" s="713"/>
      <c r="AA210" s="294"/>
      <c r="AB210" s="705"/>
      <c r="AC210" s="38"/>
      <c r="AD210" s="13"/>
      <c r="AE210" s="13"/>
    </row>
    <row r="211" spans="1:31" s="42" customFormat="1" ht="15.75">
      <c r="A211" s="1449" t="s">
        <v>33</v>
      </c>
      <c r="B211" s="1450"/>
      <c r="C211" s="1450"/>
      <c r="D211" s="1450"/>
      <c r="E211" s="1450"/>
      <c r="F211" s="1450"/>
      <c r="G211" s="1450"/>
      <c r="H211" s="1450"/>
      <c r="I211" s="1450"/>
      <c r="J211" s="1450"/>
      <c r="K211" s="1450"/>
      <c r="L211" s="1450"/>
      <c r="M211" s="1553"/>
      <c r="N211" s="709">
        <f>COUNTIF($C21:$C75,N$6)+COUNTIF($C123:$C149,N$6)+COUNTIF($C192:$C195,N$6)</f>
        <v>1</v>
      </c>
      <c r="O211" s="1327">
        <f>COUNTIF($C21:$C75,O$6)+COUNTIF($C123:$C149,O$6)+COUNTIF($C192:$C195,O$6)</f>
        <v>4</v>
      </c>
      <c r="P211" s="1555"/>
      <c r="Q211" s="711">
        <v>3</v>
      </c>
      <c r="R211" s="1327">
        <f>COUNTIF($C21:$C75,R$6)+COUNTIF($C123:$C149,R$6)+COUNTIF($C192:$C195,R$6)</f>
        <v>3</v>
      </c>
      <c r="S211" s="1555"/>
      <c r="T211" s="723">
        <v>2</v>
      </c>
      <c r="U211" s="1315">
        <v>1</v>
      </c>
      <c r="V211" s="1412"/>
      <c r="W211" s="714"/>
      <c r="X211" s="1315"/>
      <c r="Y211" s="1412"/>
      <c r="Z211" s="714"/>
      <c r="AA211" s="298"/>
      <c r="AB211" s="706">
        <f>COUNTIF($C21:$C75,AB$6)+COUNTIF($C123:$C149,AB$6)+COUNTIF($C192:$C195,AB$6)</f>
        <v>0</v>
      </c>
      <c r="AC211" s="38"/>
      <c r="AD211" s="13"/>
      <c r="AE211" s="13"/>
    </row>
    <row r="212" spans="1:31" s="42" customFormat="1" ht="15.75">
      <c r="A212" s="1449" t="s">
        <v>34</v>
      </c>
      <c r="B212" s="1450"/>
      <c r="C212" s="1450"/>
      <c r="D212" s="1450"/>
      <c r="E212" s="1450"/>
      <c r="F212" s="1450"/>
      <c r="G212" s="1450"/>
      <c r="H212" s="1450"/>
      <c r="I212" s="1450"/>
      <c r="J212" s="1450"/>
      <c r="K212" s="1450"/>
      <c r="L212" s="1450"/>
      <c r="M212" s="1553"/>
      <c r="N212" s="709">
        <f>COUNTIF($D21:$D75,N$6)+COUNTIF($D123:$D149,N$6)+COUNTIF($D192:$D195,N$6)</f>
        <v>3</v>
      </c>
      <c r="O212" s="1327">
        <f>COUNTIF($D21:$D75,O$6)+COUNTIF($D123:$D149,O$6)+COUNTIF($D192:$D195,O$6)</f>
        <v>0</v>
      </c>
      <c r="P212" s="1555"/>
      <c r="Q212" s="711">
        <v>4</v>
      </c>
      <c r="R212" s="1327">
        <v>3</v>
      </c>
      <c r="S212" s="1555"/>
      <c r="T212" s="723">
        <v>6</v>
      </c>
      <c r="U212" s="1315">
        <v>3</v>
      </c>
      <c r="V212" s="1412"/>
      <c r="W212" s="714"/>
      <c r="X212" s="1315"/>
      <c r="Y212" s="1412"/>
      <c r="Z212" s="714"/>
      <c r="AA212" s="298"/>
      <c r="AB212" s="706">
        <f>COUNTIF($D21:$D75,AB$6)+COUNTIF($D123:$D149,AB$6)+COUNTIF($D192:$D195,AB$6)</f>
        <v>0</v>
      </c>
      <c r="AC212" s="38"/>
      <c r="AD212" s="13"/>
      <c r="AE212" s="13"/>
    </row>
    <row r="213" spans="1:31" s="42" customFormat="1" ht="15.75">
      <c r="A213" s="1449" t="s">
        <v>35</v>
      </c>
      <c r="B213" s="1450"/>
      <c r="C213" s="1450"/>
      <c r="D213" s="1450"/>
      <c r="E213" s="1450"/>
      <c r="F213" s="1450"/>
      <c r="G213" s="1450"/>
      <c r="H213" s="1450"/>
      <c r="I213" s="1450"/>
      <c r="J213" s="1450"/>
      <c r="K213" s="1450"/>
      <c r="L213" s="1450"/>
      <c r="M213" s="1553"/>
      <c r="N213" s="716">
        <f>COUNTIF($E21:$F75,N$6)+COUNTIF($E123:$F149,N$6)+COUNTIF($E192:$F195,N$6)</f>
        <v>0</v>
      </c>
      <c r="O213" s="1554">
        <f>COUNTIF($E21:$F75,O$6)+COUNTIF($E123:$F149,O$6)+COUNTIF($E192:$F195,O$6)</f>
        <v>0</v>
      </c>
      <c r="P213" s="1555"/>
      <c r="Q213" s="717">
        <f>COUNTIF($E21:$F75,Q$6)+COUNTIF($E123:$F149,Q$6)+COUNTIF($E192:$F195,Q$6)</f>
        <v>0</v>
      </c>
      <c r="R213" s="1554">
        <f>COUNTIF($E21:$F75,R$6)+COUNTIF($E123:$F149,R$6)+COUNTIF($E192:$F195,R$6)</f>
        <v>0</v>
      </c>
      <c r="S213" s="1555"/>
      <c r="T213" s="748">
        <f>COUNTIF($E21:$F75,T$6)+COUNTIF($E123:$F149,T$6)+COUNTIF($E192:$F195,T$6)</f>
        <v>0</v>
      </c>
      <c r="U213" s="1315">
        <f>COUNTIF($E21:$F75,U$6)+COUNTIF($E123:$F149,U$6)+COUNTIF($E192:$F195,U$6)</f>
        <v>1</v>
      </c>
      <c r="V213" s="1412"/>
      <c r="W213" s="714"/>
      <c r="X213" s="1315"/>
      <c r="Y213" s="1412"/>
      <c r="Z213" s="714"/>
      <c r="AA213" s="298"/>
      <c r="AB213" s="706">
        <f>COUNTIF($E21:$F75,AB$6)+COUNTIF($E123:$F149,AB$6)+COUNTIF($E192:$F195,AB$6)</f>
        <v>0</v>
      </c>
      <c r="AC213" s="38"/>
      <c r="AD213" s="13"/>
      <c r="AE213" s="13"/>
    </row>
    <row r="214" spans="1:31" s="42" customFormat="1" ht="15.75">
      <c r="A214" s="1439" t="s">
        <v>59</v>
      </c>
      <c r="B214" s="1440"/>
      <c r="C214" s="1440"/>
      <c r="D214" s="1440"/>
      <c r="E214" s="1440"/>
      <c r="F214" s="1440"/>
      <c r="G214" s="1440"/>
      <c r="H214" s="1440"/>
      <c r="I214" s="1440"/>
      <c r="J214" s="1440"/>
      <c r="K214" s="1440"/>
      <c r="L214" s="1440"/>
      <c r="M214" s="1551"/>
      <c r="N214" s="1148"/>
      <c r="O214" s="1527"/>
      <c r="P214" s="1552"/>
      <c r="Q214" s="714"/>
      <c r="R214" s="1315"/>
      <c r="S214" s="1412"/>
      <c r="T214" s="714"/>
      <c r="U214" s="1315"/>
      <c r="V214" s="1412"/>
      <c r="W214" s="714"/>
      <c r="X214" s="1315"/>
      <c r="Y214" s="1412"/>
      <c r="Z214" s="1149"/>
      <c r="AA214" s="784"/>
      <c r="AB214" s="785"/>
      <c r="AC214" s="38"/>
      <c r="AD214" s="13"/>
      <c r="AE214" s="13"/>
    </row>
    <row r="215" spans="1:31" s="42" customFormat="1" ht="16.5" thickBot="1">
      <c r="A215" s="1545" t="s">
        <v>63</v>
      </c>
      <c r="B215" s="1546"/>
      <c r="C215" s="1546"/>
      <c r="D215" s="1546"/>
      <c r="E215" s="1546"/>
      <c r="F215" s="1546"/>
      <c r="G215" s="1546"/>
      <c r="H215" s="1546"/>
      <c r="I215" s="1546"/>
      <c r="J215" s="1546"/>
      <c r="K215" s="1546"/>
      <c r="L215" s="1546"/>
      <c r="M215" s="1547"/>
      <c r="N215" s="1548" t="s">
        <v>139</v>
      </c>
      <c r="O215" s="1549"/>
      <c r="P215" s="1550"/>
      <c r="Q215" s="1548" t="s">
        <v>299</v>
      </c>
      <c r="R215" s="1549"/>
      <c r="S215" s="1550"/>
      <c r="T215" s="1548" t="s">
        <v>300</v>
      </c>
      <c r="U215" s="1549"/>
      <c r="V215" s="1550"/>
      <c r="W215" s="1548" t="s">
        <v>93</v>
      </c>
      <c r="X215" s="1549"/>
      <c r="Y215" s="1550"/>
      <c r="Z215" s="1548" t="s">
        <v>93</v>
      </c>
      <c r="AA215" s="1549"/>
      <c r="AB215" s="1550"/>
      <c r="AC215" s="38"/>
      <c r="AD215" s="13"/>
      <c r="AE215" s="13"/>
    </row>
    <row r="216" spans="1:31" s="42" customFormat="1" ht="21.75" customHeight="1">
      <c r="A216" s="1150"/>
      <c r="B216" s="1151"/>
      <c r="C216" s="1151"/>
      <c r="D216" s="1151"/>
      <c r="E216" s="1151"/>
      <c r="F216" s="1151"/>
      <c r="G216" s="1151"/>
      <c r="H216" s="1151"/>
      <c r="I216" s="1151"/>
      <c r="J216" s="1151"/>
      <c r="K216" s="1151"/>
      <c r="L216" s="1151"/>
      <c r="M216" s="1151"/>
      <c r="N216" s="1541">
        <f>SUMIF($C26:$C80,N$6,$G26:$G80)+SUMIF($C123:$C149,N$6,$G123:$G149)+SUMIF($C192:$C195,N$6,$G192:$G195)+SUMIF($D26:$D80,N$6,$G26:$G80)+SUMIF($D123:$D149,N$6,$G123:$G149)+SUMIF($D192:$D195,N$6,$G192:$G195)+SUMIF($E26:$E80,N$6,$G26:$G80)+SUMIF($E123:$E149,N$6,$G123:$G149)+SUMIF($E192:$E195,N$6,$G192:$G195)+SUMIF($F26:$F80,N$6,$G26:$G80)+SUMIF($F123:$F149,N$6,$G123:$G149)+SUMIF($F192:$F195,N$6,$G192:$G195)+SUMIF($C26:$C80,O$6,$G26:$G80)+SUMIF($C123:$C149,O$6,$G123:$G149)+SUMIF($C192:$C195,O$6,$G192:$G195)+SUMIF($D26:$D80,O$6,$G26:$G80)+SUMIF($D123:$D149,O$6,$G123:$G149)+SUMIF($D192:$D195,O$6,$G192:$G195)+SUMIF($E26:$E80,O$6,$G21:$G75)+SUMIF($E123:$E149,O$6,$G123:$G149)+SUMIF($E192:$E195,O$6,$G192:$G195)+SUMIF($F26:$F80,O$6,$G21:$G75)+SUMIF($F123:$F149,O$6,$G123:$G149)+SUMIF($F192:$F195,O$6,$G192:$G195)</f>
        <v>40</v>
      </c>
      <c r="O216" s="1542"/>
      <c r="P216" s="1542"/>
      <c r="Q216" s="1541">
        <f>SUMIF($C21:$C75,Q$6,$G21:$G75)+SUMIF($C123:$C149,Q$6,$G123:$G149)+SUMIF($C192:$C195,Q$6,$G192:$G195)+SUMIF($D21:$D75,Q$6,$G21:$G75)+SUMIF($D123:$D149,Q$6,$G123:$G149)+SUMIF($D192:$D195,Q$6,$G192:$G195)+SUMIF($E21:$E75,Q$6,$G21:$G75)+SUMIF($E123:$E149,Q$6,$G123:$G149)+SUMIF($E192:$E195,Q$6,$G192:$G195)+SUMIF($F21:$F75,Q$6,$G21:$G75)+SUMIF($F123:$F149,Q$6,$G123:$G149)+SUMIF($F192:$F195,Q$6,$G192:$G195)+SUMIF($C21:$C75,R$6,$G21:$G75)+SUMIF($C123:$C149,R$6,$G123:$G149)+SUMIF($C192:$C195,R$6,$G192:$G195)+SUMIF($D21:$D75,R$6,$G21:$G75)+SUMIF($D123:$D149,R$6,$G123:$G149)+SUMIF($D192:$D195,R$6,$G192:$G195)+SUMIF($E21:$E75,R$6,$G21:$G75)+SUMIF($E123:$E149,R$6,$G123:$G149)+SUMIF($E192:$E195,R$6,$G192:$G195)+SUMIF($F21:$F75,R$6,$G21:$G75)+SUMIF($F123:$F149,R$6,$G123:$G149)+SUMIF($F192:$F195,R$6,$G192:$G195)</f>
        <v>33</v>
      </c>
      <c r="R216" s="1542"/>
      <c r="S216" s="1542"/>
      <c r="T216" s="1541">
        <f>SUMIF($C21:$C75,T$6,$G21:$G75)+SUMIF($C123:$C149,T$6,$G123:$G149)+SUMIF($C192:$C195,T$6,$G192:$G195)+SUMIF($D21:$D75,T$6,$G21:$G75)+SUMIF($D123:$D149,T$6,$G123:$G149)+SUMIF($D192:$D195,T$6,$G192:$G195)+SUMIF($E21:$E75,T$6,$G21:$G75)+SUMIF($E123:$E149,T$6,$G123:$G149)+SUMIF($E192:$E195,T$6,$G192:$G195)+SUMIF($F21:$F75,T$6,$G21:$G75)+SUMIF($F123:$F149,T$6,$G123:$G149)+SUMIF($F192:$F195,T$6,$G192:$G195)+SUMIF($C21:$C75,U$6,$G21:$G75)+SUMIF($C123:$C149,U$6,$G123:$G149)+SUMIF($C192:$C195,U$6,$G192:$G195)+SUMIF($D21:$D75,U$6,$G21:$G75)+SUMIF($D123:$D149,U$6,$G123:$G149)+SUMIF($D192:$D195,U$6,$G192:$G195)+SUMIF($E21:$E75,U$6,$G21:$G75)+SUMIF($E123:$E149,U$6,$G123:$G149)+SUMIF($E192:$E195,U$6,$G192:$G195)+SUMIF($F21:$F75,U$6,$G21:$G75)+SUMIF($F123:$F149,U$6,$G123:$G149)+SUMIF($F192:$F195,U$6,$G192:$G195)</f>
        <v>47.5</v>
      </c>
      <c r="U216" s="1542"/>
      <c r="V216" s="1542"/>
      <c r="W216" s="1541">
        <f>SUMIF($C21:$C75,W$6,$G21:$G75)+SUMIF($C123:$C149,W$6,$G123:$G149)+SUMIF($C192:$C195,W$6,$G192:$G195)+SUMIF($D21:$D75,W$6,$G21:$G75)+SUMIF($D123:$D149,W$6,$G123:$G149)+SUMIF($D192:$D195,W$6,$G192:$G195)+SUMIF($E21:$E75,W$6,$G21:$G75)+SUMIF($E123:$E149,W$6,$G123:$G149)+SUMIF($E192:$E195,W$6,$G192:$G195)+SUMIF($F21:$F75,W$6,$G21:$G75)+SUMIF($F123:$F149,W$6,$G123:$G149)+SUMIF($F192:$F195,W$6,$G192:$G195)+SUMIF($C21:$C75,X$6,$G21:$G75)+SUMIF($C123:$C149,X$6,$G123:$G149)+SUMIF($C192:$C195,X$6,$G192:$G195)+SUMIF($D21:$D75,X$6,$G21:$G75)+SUMIF($D123:$D149,X$6,$G123:$G149)+SUMIF($D192:$D195,X$6,$G192:$G195)+SUMIF($E21:$E75,X$6,$G21:$G75)+SUMIF($E123:$E149,X$6,$G123:$G149)+SUMIF($E192:$E195,X$6,$G192:$G195)+SUMIF($F21:$F75,X$6,$G21:$G75)+SUMIF($F123:$F149,X$6,$G123:$G149)+SUMIF($F192:$F195,X$6,$G192:$G195)</f>
        <v>44.5</v>
      </c>
      <c r="X216" s="1542"/>
      <c r="Y216" s="1542"/>
      <c r="Z216" s="1541">
        <f>SUMIF($C21:$C75,Z$6,$G21:$G75)+SUMIF($C123:$C149,Z$6,$G123:$G149)+SUMIF($C192:$C195,Z$6,$G192:$G195)+SUMIF($D21:$D75,Z$6,$G21:$G75)+SUMIF($D123:$D149,Z$6,$G123:$G149)+SUMIF($D192:$D195,Z$6,$G192:$G195)+SUMIF($E21:$E75,Z$6,$G21:$G75)+SUMIF($E123:$E149,Z$6,$G123:$G149)+SUMIF($E192:$E195,Z$6,$G192:$G195)+SUMIF($F21:$F75,Z$6,$G21:$G75)+SUMIF($F123:$F149,Z$6,$G123:$G149)+SUMIF($F192:$F195,Z$6,$G192:$G195)+SUMIF($C21:$C75,AA$6,$G21:$G75)+SUMIF($C123:$C149,AA$6,$G123:$G149)+SUMIF($C192:$C195,AA$6,$G192:$G195)+SUMIF($D21:$D75,AA$6,$G21:$G75)+SUMIF($D123:$D149,AA$6,$G123:$G149)+SUMIF($D192:$D195,AA$6,$G192:$G195)+SUMIF($E21:$E75,AA$6,$G21:$G75)+SUMIF($E123:$E149,AA$6,$G123:$G149)+SUMIF($E192:$E195,AA$6,$G192:$G195)+SUMIF($F21:$F75,AA$6,$G21:$G75)+SUMIF($F123:$F149,AA$6,$G123:$G149)+SUMIF($F192:$F195,AA$6,$G192:$G195)+SUMIF($C21:$C75,AB$6,$G21:$G75)+SUMIF($C123:$C149,AB$6,$G123:$G149)+SUMIF($C192:$C195,AB$6,$G192:$G195)+SUMIF($D21:$D75,AB$6,$G21:$G75)+SUMIF($D123:$D149,AB$6,$G123:$G149)+SUMIF($D192:$D195,AB$6,$G192:$G195)+SUMIF($E21:$E75,AB$6,$G21:$G75)+SUMIF($E123:$E149,AB$6,$G123:$G149)+SUMIF($E192:$E195,AB$6,$G192:$G195)+SUMIF($F21:$F75,AB$6,$G21:$G75)+SUMIF($F123:$F149,AB$6,$G123:$G149)+SUMIF($F192:$F195,AB$6,$G192:$G195)</f>
        <v>39.5</v>
      </c>
      <c r="AA216" s="1542"/>
      <c r="AB216" s="1542"/>
      <c r="AC216" s="38"/>
      <c r="AD216" s="13"/>
      <c r="AE216" s="13"/>
    </row>
    <row r="217" spans="1:31" s="42" customFormat="1" ht="21.75" customHeight="1">
      <c r="A217" s="1150"/>
      <c r="B217" s="1145"/>
      <c r="C217" s="1145"/>
      <c r="D217" s="1145"/>
      <c r="E217" s="1145"/>
      <c r="F217" s="1145"/>
      <c r="G217" s="1145"/>
      <c r="H217" s="1145"/>
      <c r="I217" s="1145"/>
      <c r="J217" s="1145"/>
      <c r="K217" s="1145"/>
      <c r="L217" s="1145"/>
      <c r="M217" s="1145"/>
      <c r="N217" s="1532">
        <f>N216+Q216+T216+W216+Z216</f>
        <v>204.5</v>
      </c>
      <c r="O217" s="1533"/>
      <c r="P217" s="1533"/>
      <c r="Q217" s="1533"/>
      <c r="R217" s="1533"/>
      <c r="S217" s="1533"/>
      <c r="T217" s="1533"/>
      <c r="U217" s="1533"/>
      <c r="V217" s="1533"/>
      <c r="W217" s="1533"/>
      <c r="X217" s="1533"/>
      <c r="Y217" s="1533"/>
      <c r="Z217" s="1533"/>
      <c r="AA217" s="1533"/>
      <c r="AB217" s="1533"/>
      <c r="AC217" s="38"/>
      <c r="AD217" s="13"/>
      <c r="AE217" s="13"/>
    </row>
    <row r="218" spans="1:31" s="42" customFormat="1" ht="21.75" customHeight="1">
      <c r="A218" s="1150"/>
      <c r="B218" s="1145"/>
      <c r="C218" s="1145"/>
      <c r="D218" s="1145"/>
      <c r="E218" s="1145"/>
      <c r="F218" s="1145"/>
      <c r="G218" s="1145"/>
      <c r="H218" s="1145"/>
      <c r="I218" s="1145"/>
      <c r="J218" s="1145"/>
      <c r="K218" s="1145"/>
      <c r="L218" s="1145"/>
      <c r="M218" s="1145"/>
      <c r="N218" s="1146"/>
      <c r="O218" s="940"/>
      <c r="P218" s="940"/>
      <c r="Q218" s="940"/>
      <c r="R218" s="940"/>
      <c r="S218" s="940"/>
      <c r="T218" s="940"/>
      <c r="U218" s="940"/>
      <c r="V218" s="940"/>
      <c r="W218" s="940"/>
      <c r="X218" s="940"/>
      <c r="Y218" s="940"/>
      <c r="Z218" s="940"/>
      <c r="AA218" s="940"/>
      <c r="AB218" s="940"/>
      <c r="AC218" s="38"/>
      <c r="AD218" s="13"/>
      <c r="AE218" s="13"/>
    </row>
    <row r="219" spans="1:31" s="42" customFormat="1" ht="21.75" customHeight="1">
      <c r="A219" s="1150"/>
      <c r="B219" s="1152" t="s">
        <v>459</v>
      </c>
      <c r="C219" s="1152"/>
      <c r="D219" s="1631"/>
      <c r="E219" s="1631"/>
      <c r="F219" s="1631"/>
      <c r="G219" s="1152"/>
      <c r="H219" s="1632" t="s">
        <v>158</v>
      </c>
      <c r="I219" s="1632"/>
      <c r="J219" s="1632"/>
      <c r="K219" s="1145"/>
      <c r="L219" s="1145"/>
      <c r="M219" s="1145"/>
      <c r="N219" s="1146"/>
      <c r="O219" s="940"/>
      <c r="P219" s="940"/>
      <c r="Q219" s="940"/>
      <c r="R219" s="940"/>
      <c r="S219" s="940"/>
      <c r="T219" s="940"/>
      <c r="U219" s="940"/>
      <c r="V219" s="940"/>
      <c r="W219" s="940"/>
      <c r="X219" s="940"/>
      <c r="Y219" s="940"/>
      <c r="Z219" s="940"/>
      <c r="AA219" s="940"/>
      <c r="AB219" s="940"/>
      <c r="AC219" s="38"/>
      <c r="AD219" s="13"/>
      <c r="AE219" s="13"/>
    </row>
    <row r="220" spans="1:31" s="42" customFormat="1" ht="21.75" customHeight="1">
      <c r="A220" s="1150"/>
      <c r="B220" s="1152" t="s">
        <v>460</v>
      </c>
      <c r="C220" s="1152"/>
      <c r="D220" s="1633"/>
      <c r="E220" s="1633"/>
      <c r="F220" s="1633"/>
      <c r="G220" s="1152"/>
      <c r="H220" s="1634" t="s">
        <v>461</v>
      </c>
      <c r="I220" s="1634"/>
      <c r="J220" s="1634"/>
      <c r="K220" s="1145"/>
      <c r="L220" s="1145"/>
      <c r="M220" s="1145"/>
      <c r="N220" s="1146"/>
      <c r="O220" s="940"/>
      <c r="P220" s="940"/>
      <c r="Q220" s="940"/>
      <c r="R220" s="940"/>
      <c r="S220" s="940"/>
      <c r="T220" s="940"/>
      <c r="U220" s="940"/>
      <c r="V220" s="940"/>
      <c r="W220" s="940"/>
      <c r="X220" s="940"/>
      <c r="Y220" s="940"/>
      <c r="Z220" s="940"/>
      <c r="AA220" s="940"/>
      <c r="AB220" s="940"/>
      <c r="AC220" s="38"/>
      <c r="AD220" s="13"/>
      <c r="AE220" s="13"/>
    </row>
    <row r="221" spans="1:31" s="42" customFormat="1" ht="21.75" customHeight="1">
      <c r="A221" s="1150"/>
      <c r="B221" s="1152" t="s">
        <v>462</v>
      </c>
      <c r="C221" s="1152"/>
      <c r="D221" s="1153"/>
      <c r="E221" s="1154"/>
      <c r="F221" s="1154"/>
      <c r="G221" s="1152"/>
      <c r="H221" s="1634" t="s">
        <v>463</v>
      </c>
      <c r="I221" s="1634"/>
      <c r="J221" s="1634"/>
      <c r="K221" s="1145"/>
      <c r="L221" s="1145"/>
      <c r="M221" s="1145"/>
      <c r="N221" s="1146"/>
      <c r="O221" s="940"/>
      <c r="P221" s="940"/>
      <c r="Q221" s="940"/>
      <c r="R221" s="940"/>
      <c r="S221" s="940"/>
      <c r="T221" s="940"/>
      <c r="U221" s="940"/>
      <c r="V221" s="940"/>
      <c r="W221" s="940"/>
      <c r="X221" s="940"/>
      <c r="Y221" s="940"/>
      <c r="Z221" s="940"/>
      <c r="AA221" s="940"/>
      <c r="AB221" s="940"/>
      <c r="AC221" s="38"/>
      <c r="AD221" s="13"/>
      <c r="AE221" s="13"/>
    </row>
    <row r="222" spans="1:31" s="42" customFormat="1" ht="21.75" customHeight="1">
      <c r="A222" s="1150"/>
      <c r="B222" s="1145"/>
      <c r="C222" s="1145"/>
      <c r="D222" s="1145"/>
      <c r="E222" s="1145"/>
      <c r="F222" s="1145"/>
      <c r="G222" s="1145"/>
      <c r="H222" s="1145"/>
      <c r="I222" s="1145"/>
      <c r="J222" s="1145"/>
      <c r="K222" s="1145"/>
      <c r="L222" s="1145"/>
      <c r="M222" s="1145"/>
      <c r="N222" s="1146"/>
      <c r="O222" s="940"/>
      <c r="P222" s="940"/>
      <c r="Q222" s="940"/>
      <c r="R222" s="940"/>
      <c r="S222" s="940"/>
      <c r="T222" s="940"/>
      <c r="U222" s="940"/>
      <c r="V222" s="940"/>
      <c r="W222" s="940"/>
      <c r="X222" s="940"/>
      <c r="Y222" s="940"/>
      <c r="Z222" s="940"/>
      <c r="AA222" s="940"/>
      <c r="AB222" s="940"/>
      <c r="AC222" s="38"/>
      <c r="AD222" s="13"/>
      <c r="AE222" s="13"/>
    </row>
    <row r="223" spans="1:31" s="42" customFormat="1" ht="19.5" customHeight="1">
      <c r="A223" s="1150"/>
      <c r="B223" s="1152" t="s">
        <v>252</v>
      </c>
      <c r="C223" s="1145"/>
      <c r="D223" s="1155"/>
      <c r="E223" s="1155"/>
      <c r="F223" s="1155"/>
      <c r="G223" s="1155"/>
      <c r="H223" s="1155"/>
      <c r="I223" s="1145"/>
      <c r="J223" s="1437" t="s">
        <v>253</v>
      </c>
      <c r="K223" s="1438"/>
      <c r="L223" s="1438"/>
      <c r="M223" s="1438"/>
      <c r="N223" s="1438"/>
      <c r="O223" s="1145"/>
      <c r="P223" s="1145"/>
      <c r="Q223" s="1145"/>
      <c r="R223" s="1145"/>
      <c r="S223" s="1145"/>
      <c r="T223" s="1145"/>
      <c r="U223" s="1145"/>
      <c r="V223" s="1156"/>
      <c r="W223" s="1156"/>
      <c r="X223" s="1156"/>
      <c r="Y223" s="788"/>
      <c r="Z223" s="788"/>
      <c r="AA223" s="788"/>
      <c r="AB223" s="788"/>
      <c r="AC223" s="38"/>
      <c r="AD223" s="13"/>
      <c r="AE223" s="13"/>
    </row>
    <row r="224" spans="1:31" s="42" customFormat="1" ht="39" customHeight="1">
      <c r="A224" s="1157"/>
      <c r="B224" s="1152"/>
      <c r="C224" s="1152"/>
      <c r="D224" s="1158"/>
      <c r="E224" s="1158"/>
      <c r="F224" s="1158"/>
      <c r="G224" s="1158"/>
      <c r="H224" s="1158"/>
      <c r="I224" s="1152"/>
      <c r="J224" s="1437"/>
      <c r="K224" s="1438"/>
      <c r="L224" s="1438"/>
      <c r="M224" s="1438"/>
      <c r="N224" s="1438"/>
      <c r="O224" s="1159"/>
      <c r="P224" s="1159"/>
      <c r="Q224" s="1159"/>
      <c r="R224" s="1159"/>
      <c r="S224" s="1159"/>
      <c r="T224" s="1159"/>
      <c r="U224" s="1159"/>
      <c r="V224" s="1160"/>
      <c r="W224" s="1160"/>
      <c r="X224" s="1160"/>
      <c r="Y224" s="788"/>
      <c r="Z224" s="788"/>
      <c r="AA224" s="788"/>
      <c r="AB224" s="788"/>
      <c r="AC224" s="38"/>
      <c r="AD224" s="13"/>
      <c r="AE224" s="13"/>
    </row>
    <row r="225" spans="1:31" s="42" customFormat="1" ht="24" customHeight="1">
      <c r="A225" s="1157"/>
      <c r="B225" s="1152"/>
      <c r="C225" s="1152"/>
      <c r="D225" s="1152"/>
      <c r="E225" s="1152"/>
      <c r="F225" s="1152"/>
      <c r="G225" s="1152"/>
      <c r="H225" s="1152"/>
      <c r="I225" s="1152"/>
      <c r="J225" s="1161"/>
      <c r="K225" s="1162"/>
      <c r="L225" s="1162"/>
      <c r="M225" s="1162"/>
      <c r="N225" s="1162"/>
      <c r="O225" s="1159"/>
      <c r="P225" s="1159"/>
      <c r="Q225" s="1159"/>
      <c r="R225" s="1159"/>
      <c r="S225" s="1159"/>
      <c r="T225" s="1159"/>
      <c r="U225" s="1159"/>
      <c r="V225" s="1160"/>
      <c r="W225" s="1160"/>
      <c r="X225" s="1160"/>
      <c r="Y225" s="788"/>
      <c r="Z225" s="788"/>
      <c r="AA225" s="788"/>
      <c r="AB225" s="788"/>
      <c r="AC225" s="38"/>
      <c r="AD225" s="13"/>
      <c r="AE225" s="13"/>
    </row>
    <row r="226" spans="1:31" s="42" customFormat="1" ht="15.75">
      <c r="A226" s="1157"/>
      <c r="B226" s="1152"/>
      <c r="C226" s="1152"/>
      <c r="D226" s="1152"/>
      <c r="E226" s="1152"/>
      <c r="F226" s="1152"/>
      <c r="G226" s="1152"/>
      <c r="H226" s="1152"/>
      <c r="I226" s="1152"/>
      <c r="J226" s="1161"/>
      <c r="K226" s="1162"/>
      <c r="L226" s="1162"/>
      <c r="M226" s="1162"/>
      <c r="N226" s="1162"/>
      <c r="O226" s="1159"/>
      <c r="P226" s="1159"/>
      <c r="Q226" s="1159"/>
      <c r="R226" s="1159"/>
      <c r="S226" s="1159"/>
      <c r="T226" s="1159"/>
      <c r="U226" s="1159"/>
      <c r="V226" s="1160"/>
      <c r="W226" s="1160"/>
      <c r="X226" s="1160"/>
      <c r="Y226" s="788"/>
      <c r="Z226" s="788"/>
      <c r="AA226" s="788"/>
      <c r="AB226" s="788"/>
      <c r="AC226" s="38"/>
      <c r="AD226" s="13"/>
      <c r="AE226" s="13"/>
    </row>
    <row r="227" spans="1:31" s="42" customFormat="1" ht="15.75">
      <c r="A227" s="1157"/>
      <c r="B227" s="1152"/>
      <c r="C227" s="1152"/>
      <c r="D227" s="1152"/>
      <c r="E227" s="1152"/>
      <c r="F227" s="1152"/>
      <c r="G227" s="1152"/>
      <c r="H227" s="1152"/>
      <c r="I227" s="1152"/>
      <c r="J227" s="1161"/>
      <c r="K227" s="1162"/>
      <c r="L227" s="1162"/>
      <c r="M227" s="1162"/>
      <c r="N227" s="1162"/>
      <c r="O227" s="1159"/>
      <c r="P227" s="1159"/>
      <c r="Q227" s="1159"/>
      <c r="R227" s="1159"/>
      <c r="S227" s="1159"/>
      <c r="T227" s="1159"/>
      <c r="U227" s="1159"/>
      <c r="V227" s="1160"/>
      <c r="W227" s="1160"/>
      <c r="X227" s="1160"/>
      <c r="Y227" s="788"/>
      <c r="Z227" s="788"/>
      <c r="AA227" s="788"/>
      <c r="AB227" s="788"/>
      <c r="AC227" s="38"/>
      <c r="AD227" s="13"/>
      <c r="AE227" s="13"/>
    </row>
    <row r="228" spans="1:31" s="42" customFormat="1" ht="15.75">
      <c r="A228" s="1157"/>
      <c r="B228" s="1152"/>
      <c r="C228" s="1152"/>
      <c r="D228" s="1152"/>
      <c r="E228" s="1152"/>
      <c r="F228" s="1152"/>
      <c r="G228" s="1152"/>
      <c r="H228" s="1152"/>
      <c r="I228" s="1152"/>
      <c r="J228" s="1161"/>
      <c r="K228" s="1162"/>
      <c r="L228" s="1162"/>
      <c r="M228" s="1162"/>
      <c r="N228" s="1162"/>
      <c r="O228" s="1159"/>
      <c r="P228" s="1159"/>
      <c r="Q228" s="1159"/>
      <c r="R228" s="1159"/>
      <c r="S228" s="1159"/>
      <c r="T228" s="1159"/>
      <c r="U228" s="1159"/>
      <c r="V228" s="1160"/>
      <c r="W228" s="1160"/>
      <c r="X228" s="1160"/>
      <c r="Y228" s="788"/>
      <c r="Z228" s="788"/>
      <c r="AA228" s="788"/>
      <c r="AB228" s="788"/>
      <c r="AC228" s="38"/>
      <c r="AD228" s="13"/>
      <c r="AE228" s="13"/>
    </row>
    <row r="229" spans="1:31" s="42" customFormat="1" ht="15.75">
      <c r="A229" s="1157"/>
      <c r="B229" s="1152"/>
      <c r="C229" s="1152"/>
      <c r="D229" s="1152"/>
      <c r="E229" s="1152"/>
      <c r="F229" s="1152"/>
      <c r="G229" s="1152"/>
      <c r="H229" s="1152"/>
      <c r="I229" s="1152"/>
      <c r="J229" s="1161"/>
      <c r="K229" s="1162"/>
      <c r="L229" s="1162"/>
      <c r="M229" s="1162"/>
      <c r="N229" s="1162"/>
      <c r="O229" s="1159"/>
      <c r="P229" s="1159"/>
      <c r="Q229" s="1159"/>
      <c r="R229" s="1159"/>
      <c r="S229" s="1159"/>
      <c r="T229" s="1159"/>
      <c r="U229" s="1159"/>
      <c r="V229" s="1160"/>
      <c r="W229" s="1160"/>
      <c r="X229" s="1160"/>
      <c r="Y229" s="788"/>
      <c r="Z229" s="788"/>
      <c r="AA229" s="788"/>
      <c r="AB229" s="788"/>
      <c r="AC229" s="38"/>
      <c r="AD229" s="13"/>
      <c r="AE229" s="13"/>
    </row>
    <row r="230" spans="1:31" s="42" customFormat="1" ht="15.75">
      <c r="A230" s="1157"/>
      <c r="B230" s="1152"/>
      <c r="C230" s="1152"/>
      <c r="D230" s="1152"/>
      <c r="E230" s="1152"/>
      <c r="F230" s="1152"/>
      <c r="G230" s="1152"/>
      <c r="H230" s="1152"/>
      <c r="I230" s="1152"/>
      <c r="J230" s="1161"/>
      <c r="K230" s="1162"/>
      <c r="L230" s="1162"/>
      <c r="M230" s="1162"/>
      <c r="N230" s="1162"/>
      <c r="O230" s="1159"/>
      <c r="P230" s="1159"/>
      <c r="Q230" s="1159"/>
      <c r="R230" s="1159"/>
      <c r="S230" s="1159"/>
      <c r="T230" s="1159"/>
      <c r="U230" s="1159"/>
      <c r="V230" s="1160"/>
      <c r="W230" s="1160"/>
      <c r="X230" s="1160"/>
      <c r="Y230" s="788"/>
      <c r="Z230" s="788"/>
      <c r="AA230" s="788"/>
      <c r="AB230" s="788"/>
      <c r="AC230" s="38"/>
      <c r="AD230" s="13"/>
      <c r="AE230" s="13"/>
    </row>
    <row r="231" spans="1:31" s="42" customFormat="1" ht="15.75">
      <c r="A231" s="1157"/>
      <c r="B231" s="1152"/>
      <c r="C231" s="1152"/>
      <c r="D231" s="1152"/>
      <c r="E231" s="1152"/>
      <c r="F231" s="1152"/>
      <c r="G231" s="1152"/>
      <c r="H231" s="1152"/>
      <c r="I231" s="1152"/>
      <c r="J231" s="1161"/>
      <c r="K231" s="1162"/>
      <c r="L231" s="1162"/>
      <c r="M231" s="1162"/>
      <c r="N231" s="1162"/>
      <c r="O231" s="1159"/>
      <c r="P231" s="1159"/>
      <c r="Q231" s="1159"/>
      <c r="R231" s="1159"/>
      <c r="S231" s="1159"/>
      <c r="T231" s="1159"/>
      <c r="U231" s="1159"/>
      <c r="V231" s="1160"/>
      <c r="W231" s="1160"/>
      <c r="X231" s="1160"/>
      <c r="Y231" s="788"/>
      <c r="Z231" s="788"/>
      <c r="AA231" s="788"/>
      <c r="AB231" s="788"/>
      <c r="AC231" s="38"/>
      <c r="AD231" s="13"/>
      <c r="AE231" s="13"/>
    </row>
    <row r="232" spans="1:31" s="42" customFormat="1" ht="15.75">
      <c r="A232" s="1157"/>
      <c r="B232" s="1152"/>
      <c r="C232" s="1152"/>
      <c r="D232" s="1152"/>
      <c r="E232" s="1152"/>
      <c r="F232" s="1152"/>
      <c r="G232" s="1152"/>
      <c r="H232" s="1152"/>
      <c r="I232" s="1152"/>
      <c r="J232" s="1161"/>
      <c r="K232" s="1162"/>
      <c r="L232" s="1162"/>
      <c r="M232" s="1162"/>
      <c r="N232" s="1162"/>
      <c r="O232" s="1159"/>
      <c r="P232" s="1159"/>
      <c r="Q232" s="1159"/>
      <c r="R232" s="1159"/>
      <c r="S232" s="1159"/>
      <c r="T232" s="1159"/>
      <c r="U232" s="1159"/>
      <c r="V232" s="1160"/>
      <c r="W232" s="1160"/>
      <c r="X232" s="1160"/>
      <c r="Y232" s="788"/>
      <c r="Z232" s="788"/>
      <c r="AA232" s="788"/>
      <c r="AB232" s="788"/>
      <c r="AC232" s="38"/>
      <c r="AD232" s="13"/>
      <c r="AE232" s="13"/>
    </row>
    <row r="233" spans="1:31" s="42" customFormat="1" ht="15.75">
      <c r="A233" s="1157"/>
      <c r="B233" s="1152"/>
      <c r="C233" s="1152"/>
      <c r="D233" s="1152"/>
      <c r="E233" s="1152"/>
      <c r="F233" s="1152"/>
      <c r="G233" s="1152"/>
      <c r="H233" s="1152"/>
      <c r="I233" s="1152"/>
      <c r="J233" s="1161"/>
      <c r="K233" s="1162"/>
      <c r="L233" s="1162"/>
      <c r="M233" s="1162"/>
      <c r="N233" s="1162"/>
      <c r="O233" s="1159"/>
      <c r="P233" s="1159"/>
      <c r="Q233" s="1159"/>
      <c r="R233" s="1159"/>
      <c r="S233" s="1159"/>
      <c r="T233" s="1159"/>
      <c r="U233" s="1159"/>
      <c r="V233" s="1160"/>
      <c r="W233" s="1160"/>
      <c r="X233" s="1160"/>
      <c r="Y233" s="788"/>
      <c r="Z233" s="788"/>
      <c r="AA233" s="788"/>
      <c r="AB233" s="788"/>
      <c r="AC233" s="38"/>
      <c r="AD233" s="13"/>
      <c r="AE233" s="13"/>
    </row>
    <row r="234" spans="1:31" s="43" customFormat="1" ht="15.75">
      <c r="A234" s="1163"/>
      <c r="B234" s="1164"/>
      <c r="C234" s="1165"/>
      <c r="D234" s="1165"/>
      <c r="E234" s="1165"/>
      <c r="F234" s="1164"/>
      <c r="G234" s="1164"/>
      <c r="H234" s="1164"/>
      <c r="I234" s="1164"/>
      <c r="J234" s="1164"/>
      <c r="K234" s="1165"/>
      <c r="L234" s="1166"/>
      <c r="M234" s="1167"/>
      <c r="N234" s="1167"/>
      <c r="O234" s="1167"/>
      <c r="P234" s="1167"/>
      <c r="Q234" s="1167"/>
      <c r="R234" s="1167"/>
      <c r="S234" s="1167"/>
      <c r="T234" s="1167"/>
      <c r="U234" s="1167"/>
      <c r="V234" s="1168"/>
      <c r="W234" s="1168"/>
      <c r="X234" s="1168"/>
      <c r="Y234" s="1169"/>
      <c r="Z234" s="1169"/>
      <c r="AA234" s="1169"/>
      <c r="AB234" s="1169"/>
      <c r="AC234" s="13"/>
      <c r="AD234" s="13"/>
      <c r="AE234" s="13"/>
    </row>
    <row r="235" spans="1:31" s="38" customFormat="1" ht="15.75">
      <c r="A235" s="1163"/>
      <c r="B235" s="1164"/>
      <c r="C235" s="1165"/>
      <c r="D235" s="1165"/>
      <c r="E235" s="1165"/>
      <c r="F235" s="1164"/>
      <c r="G235" s="1164"/>
      <c r="H235" s="1164"/>
      <c r="I235" s="1164"/>
      <c r="J235" s="1164"/>
      <c r="K235" s="1165"/>
      <c r="L235" s="1166"/>
      <c r="M235" s="1167"/>
      <c r="N235" s="1167"/>
      <c r="O235" s="1167"/>
      <c r="P235" s="1167"/>
      <c r="Q235" s="1167"/>
      <c r="R235" s="1167"/>
      <c r="S235" s="1167"/>
      <c r="T235" s="1167"/>
      <c r="U235" s="1167"/>
      <c r="V235" s="1168"/>
      <c r="W235" s="1168"/>
      <c r="X235" s="1168"/>
      <c r="Y235" s="1169"/>
      <c r="Z235" s="1169"/>
      <c r="AA235" s="1169"/>
      <c r="AB235" s="1169"/>
      <c r="AC235" s="13"/>
      <c r="AD235" s="13"/>
      <c r="AE235" s="13"/>
    </row>
    <row r="236" spans="1:31" s="38" customFormat="1" ht="15.75">
      <c r="A236" s="1163"/>
      <c r="B236" s="1164"/>
      <c r="C236" s="1165"/>
      <c r="D236" s="1165"/>
      <c r="E236" s="1165"/>
      <c r="F236" s="1164"/>
      <c r="G236" s="1164"/>
      <c r="H236" s="1164"/>
      <c r="I236" s="1164"/>
      <c r="J236" s="1164"/>
      <c r="K236" s="1165"/>
      <c r="L236" s="1166"/>
      <c r="M236" s="1167"/>
      <c r="N236" s="1167"/>
      <c r="O236" s="1167"/>
      <c r="P236" s="1167"/>
      <c r="Q236" s="1167"/>
      <c r="R236" s="1167"/>
      <c r="S236" s="1167"/>
      <c r="T236" s="1167"/>
      <c r="U236" s="1167"/>
      <c r="V236" s="1168"/>
      <c r="W236" s="1168"/>
      <c r="X236" s="1168"/>
      <c r="Y236" s="1169"/>
      <c r="Z236" s="1169"/>
      <c r="AA236" s="1169"/>
      <c r="AB236" s="1169"/>
      <c r="AC236" s="13"/>
      <c r="AD236" s="13"/>
      <c r="AE236" s="13"/>
    </row>
    <row r="237" spans="1:31" s="38" customFormat="1" ht="15.75">
      <c r="A237" s="1163"/>
      <c r="B237" s="1164"/>
      <c r="C237" s="1165"/>
      <c r="D237" s="1165"/>
      <c r="E237" s="1165"/>
      <c r="F237" s="1164"/>
      <c r="G237" s="1164"/>
      <c r="H237" s="1164"/>
      <c r="I237" s="1164"/>
      <c r="J237" s="1164"/>
      <c r="K237" s="1165"/>
      <c r="L237" s="1166"/>
      <c r="M237" s="1167"/>
      <c r="N237" s="1167"/>
      <c r="O237" s="1167"/>
      <c r="P237" s="1167"/>
      <c r="Q237" s="1167"/>
      <c r="R237" s="1167"/>
      <c r="S237" s="1167"/>
      <c r="T237" s="1167"/>
      <c r="U237" s="1167"/>
      <c r="V237" s="1168"/>
      <c r="W237" s="1168"/>
      <c r="X237" s="1168"/>
      <c r="Y237" s="1169"/>
      <c r="Z237" s="1169"/>
      <c r="AA237" s="1169"/>
      <c r="AB237" s="1169"/>
      <c r="AC237" s="13"/>
      <c r="AD237" s="13"/>
      <c r="AE237" s="13"/>
    </row>
    <row r="238" spans="1:31" s="38" customFormat="1" ht="15.75">
      <c r="A238" s="1163"/>
      <c r="B238" s="1164"/>
      <c r="C238" s="1165"/>
      <c r="D238" s="1165"/>
      <c r="E238" s="1165"/>
      <c r="F238" s="1164"/>
      <c r="G238" s="1164"/>
      <c r="H238" s="1164"/>
      <c r="I238" s="1164"/>
      <c r="J238" s="1164"/>
      <c r="K238" s="1165"/>
      <c r="L238" s="1166"/>
      <c r="M238" s="1167"/>
      <c r="N238" s="1167"/>
      <c r="O238" s="1167"/>
      <c r="P238" s="1167"/>
      <c r="Q238" s="1167"/>
      <c r="R238" s="1167"/>
      <c r="S238" s="1167"/>
      <c r="T238" s="1167"/>
      <c r="U238" s="1167"/>
      <c r="V238" s="1168"/>
      <c r="W238" s="1168"/>
      <c r="X238" s="1168"/>
      <c r="Y238" s="1169"/>
      <c r="Z238" s="1169"/>
      <c r="AA238" s="1169"/>
      <c r="AB238" s="1169"/>
      <c r="AC238" s="13"/>
      <c r="AD238" s="13"/>
      <c r="AE238" s="13"/>
    </row>
    <row r="239" spans="1:31" s="38" customFormat="1" ht="15.75">
      <c r="A239" s="1163"/>
      <c r="B239" s="1164"/>
      <c r="C239" s="1165"/>
      <c r="D239" s="1165"/>
      <c r="E239" s="1165"/>
      <c r="F239" s="1164"/>
      <c r="G239" s="1164"/>
      <c r="H239" s="1164"/>
      <c r="I239" s="1164"/>
      <c r="J239" s="1164"/>
      <c r="K239" s="1165"/>
      <c r="L239" s="1166"/>
      <c r="M239" s="1167"/>
      <c r="N239" s="1167"/>
      <c r="O239" s="1167"/>
      <c r="P239" s="1167"/>
      <c r="Q239" s="1167"/>
      <c r="R239" s="1167"/>
      <c r="S239" s="1167"/>
      <c r="T239" s="1167"/>
      <c r="U239" s="1167"/>
      <c r="V239" s="1168"/>
      <c r="W239" s="1168"/>
      <c r="X239" s="1168"/>
      <c r="Y239" s="1169"/>
      <c r="Z239" s="1169"/>
      <c r="AA239" s="1169"/>
      <c r="AB239" s="1169"/>
      <c r="AC239" s="13"/>
      <c r="AD239" s="13"/>
      <c r="AE239" s="13"/>
    </row>
    <row r="240" spans="1:31" s="38" customFormat="1" ht="15.75">
      <c r="A240" s="1163"/>
      <c r="B240" s="1164"/>
      <c r="C240" s="1165"/>
      <c r="D240" s="1165"/>
      <c r="E240" s="1165"/>
      <c r="F240" s="1164"/>
      <c r="G240" s="1164"/>
      <c r="H240" s="1164"/>
      <c r="I240" s="1164"/>
      <c r="J240" s="1164"/>
      <c r="K240" s="1165"/>
      <c r="L240" s="1166"/>
      <c r="M240" s="1167"/>
      <c r="N240" s="1167"/>
      <c r="O240" s="1167"/>
      <c r="P240" s="1167"/>
      <c r="Q240" s="1167"/>
      <c r="R240" s="1167"/>
      <c r="S240" s="1167"/>
      <c r="T240" s="1167"/>
      <c r="U240" s="1167"/>
      <c r="V240" s="1168"/>
      <c r="W240" s="1168"/>
      <c r="X240" s="1168"/>
      <c r="Y240" s="1169"/>
      <c r="Z240" s="1169"/>
      <c r="AA240" s="1169"/>
      <c r="AB240" s="1169"/>
      <c r="AC240" s="13"/>
      <c r="AD240" s="13"/>
      <c r="AE240" s="13"/>
    </row>
    <row r="241" spans="1:31" s="38" customFormat="1" ht="18.75" customHeight="1">
      <c r="A241" s="1163"/>
      <c r="B241" s="1164"/>
      <c r="C241" s="1165"/>
      <c r="D241" s="1165"/>
      <c r="E241" s="1165"/>
      <c r="F241" s="1164"/>
      <c r="G241" s="1164"/>
      <c r="H241" s="1164"/>
      <c r="I241" s="1164"/>
      <c r="J241" s="1164"/>
      <c r="K241" s="1165"/>
      <c r="L241" s="1166"/>
      <c r="M241" s="1167"/>
      <c r="N241" s="1167"/>
      <c r="O241" s="1167"/>
      <c r="P241" s="1167"/>
      <c r="Q241" s="1167"/>
      <c r="R241" s="1167"/>
      <c r="S241" s="1167"/>
      <c r="T241" s="1167"/>
      <c r="U241" s="1167"/>
      <c r="V241" s="1168"/>
      <c r="W241" s="1168"/>
      <c r="X241" s="1168"/>
      <c r="Y241" s="1169"/>
      <c r="Z241" s="1169"/>
      <c r="AA241" s="1169"/>
      <c r="AB241" s="1169"/>
      <c r="AC241" s="13"/>
      <c r="AD241" s="13"/>
      <c r="AE241" s="13"/>
    </row>
    <row r="242" spans="1:31" s="38" customFormat="1" ht="15.75">
      <c r="A242" s="1163"/>
      <c r="B242" s="1164"/>
      <c r="C242" s="1165"/>
      <c r="D242" s="1165"/>
      <c r="E242" s="1165"/>
      <c r="F242" s="1164"/>
      <c r="G242" s="1164"/>
      <c r="H242" s="1164"/>
      <c r="I242" s="1164"/>
      <c r="J242" s="1164"/>
      <c r="K242" s="1165"/>
      <c r="L242" s="1166"/>
      <c r="M242" s="1167"/>
      <c r="N242" s="1167"/>
      <c r="O242" s="1167"/>
      <c r="P242" s="1167"/>
      <c r="Q242" s="1167"/>
      <c r="R242" s="1167"/>
      <c r="S242" s="1167"/>
      <c r="T242" s="1167"/>
      <c r="U242" s="1167"/>
      <c r="V242" s="1168"/>
      <c r="W242" s="1168"/>
      <c r="X242" s="1168"/>
      <c r="Y242" s="1169"/>
      <c r="Z242" s="1169"/>
      <c r="AA242" s="1169"/>
      <c r="AB242" s="1169"/>
      <c r="AC242" s="13"/>
      <c r="AD242" s="13"/>
      <c r="AE242" s="13"/>
    </row>
    <row r="243" spans="1:31" s="38" customFormat="1" ht="15.75">
      <c r="A243" s="1163"/>
      <c r="B243" s="1164"/>
      <c r="C243" s="1165"/>
      <c r="D243" s="1165"/>
      <c r="E243" s="1165"/>
      <c r="F243" s="1164"/>
      <c r="G243" s="1164"/>
      <c r="H243" s="1164"/>
      <c r="I243" s="1164"/>
      <c r="J243" s="1164"/>
      <c r="K243" s="1165"/>
      <c r="L243" s="1166"/>
      <c r="M243" s="1167"/>
      <c r="N243" s="1167"/>
      <c r="O243" s="1167"/>
      <c r="P243" s="1167"/>
      <c r="Q243" s="1167"/>
      <c r="R243" s="1167"/>
      <c r="S243" s="1167"/>
      <c r="T243" s="1167"/>
      <c r="U243" s="1167"/>
      <c r="V243" s="1168"/>
      <c r="W243" s="1168"/>
      <c r="X243" s="1168"/>
      <c r="Y243" s="1169"/>
      <c r="Z243" s="1169"/>
      <c r="AA243" s="1169"/>
      <c r="AB243" s="1169"/>
      <c r="AC243" s="13"/>
      <c r="AD243" s="13"/>
      <c r="AE243" s="13"/>
    </row>
    <row r="244" spans="1:31" s="38" customFormat="1" ht="15.75">
      <c r="A244" s="1163"/>
      <c r="B244" s="1164"/>
      <c r="C244" s="1165"/>
      <c r="D244" s="1165"/>
      <c r="E244" s="1165"/>
      <c r="F244" s="1164"/>
      <c r="G244" s="1164"/>
      <c r="H244" s="1164"/>
      <c r="I244" s="1164"/>
      <c r="J244" s="1164"/>
      <c r="K244" s="1165"/>
      <c r="L244" s="1166"/>
      <c r="M244" s="1167"/>
      <c r="N244" s="1167"/>
      <c r="O244" s="1167"/>
      <c r="P244" s="1167"/>
      <c r="Q244" s="1167"/>
      <c r="R244" s="1167"/>
      <c r="S244" s="1167"/>
      <c r="T244" s="1167"/>
      <c r="U244" s="1167"/>
      <c r="V244" s="1168"/>
      <c r="W244" s="1168"/>
      <c r="X244" s="1168"/>
      <c r="Y244" s="1169"/>
      <c r="Z244" s="1169"/>
      <c r="AA244" s="1169"/>
      <c r="AB244" s="1169"/>
      <c r="AC244" s="13"/>
      <c r="AD244" s="13"/>
      <c r="AE244" s="13"/>
    </row>
    <row r="245" spans="1:31" s="38" customFormat="1" ht="15.75">
      <c r="A245" s="1163"/>
      <c r="B245" s="1164"/>
      <c r="C245" s="1165"/>
      <c r="D245" s="1165"/>
      <c r="E245" s="1165"/>
      <c r="F245" s="1164"/>
      <c r="G245" s="1164"/>
      <c r="H245" s="1164"/>
      <c r="I245" s="1164"/>
      <c r="J245" s="1164"/>
      <c r="K245" s="1165"/>
      <c r="L245" s="1166"/>
      <c r="M245" s="1167"/>
      <c r="N245" s="1167"/>
      <c r="O245" s="1167"/>
      <c r="P245" s="1167"/>
      <c r="Q245" s="1167"/>
      <c r="R245" s="1167"/>
      <c r="S245" s="1167"/>
      <c r="T245" s="1167"/>
      <c r="U245" s="1167"/>
      <c r="V245" s="1168"/>
      <c r="W245" s="1168"/>
      <c r="X245" s="1168"/>
      <c r="Y245" s="1169"/>
      <c r="Z245" s="1169"/>
      <c r="AA245" s="1169"/>
      <c r="AB245" s="1169"/>
      <c r="AC245" s="13"/>
      <c r="AD245" s="13"/>
      <c r="AE245" s="13"/>
    </row>
    <row r="246" spans="1:31" s="38" customFormat="1" ht="15.75">
      <c r="A246" s="1163"/>
      <c r="B246" s="1169"/>
      <c r="C246" s="1168"/>
      <c r="D246" s="1170"/>
      <c r="E246" s="1170"/>
      <c r="F246" s="1168"/>
      <c r="G246" s="1168"/>
      <c r="H246" s="1169"/>
      <c r="I246" s="1169"/>
      <c r="J246" s="1169"/>
      <c r="K246" s="1169"/>
      <c r="L246" s="1171"/>
      <c r="M246" s="1169"/>
      <c r="N246" s="1169"/>
      <c r="O246" s="1169"/>
      <c r="P246" s="1169"/>
      <c r="Q246" s="1169"/>
      <c r="R246" s="1169"/>
      <c r="S246" s="1169"/>
      <c r="T246" s="1169"/>
      <c r="U246" s="1169"/>
      <c r="V246" s="1172"/>
      <c r="W246" s="1172"/>
      <c r="X246" s="1172"/>
      <c r="Y246" s="1169"/>
      <c r="Z246" s="1169"/>
      <c r="AA246" s="1169"/>
      <c r="AB246" s="1169"/>
      <c r="AC246" s="13"/>
      <c r="AD246" s="13"/>
      <c r="AE246" s="13"/>
    </row>
    <row r="247" spans="1:31" s="38" customFormat="1" ht="15.75">
      <c r="A247" s="1163"/>
      <c r="B247" s="1169"/>
      <c r="C247" s="1168"/>
      <c r="D247" s="1170"/>
      <c r="E247" s="1170"/>
      <c r="F247" s="1168"/>
      <c r="G247" s="1168"/>
      <c r="H247" s="1169"/>
      <c r="I247" s="1169"/>
      <c r="J247" s="1169"/>
      <c r="K247" s="1169"/>
      <c r="L247" s="1171"/>
      <c r="M247" s="1169"/>
      <c r="N247" s="1169"/>
      <c r="O247" s="1169"/>
      <c r="P247" s="1169"/>
      <c r="Q247" s="1169"/>
      <c r="R247" s="1169"/>
      <c r="S247" s="1169"/>
      <c r="T247" s="1169"/>
      <c r="U247" s="1169"/>
      <c r="V247" s="1172"/>
      <c r="W247" s="1172"/>
      <c r="X247" s="1172"/>
      <c r="Y247" s="1169"/>
      <c r="Z247" s="1169"/>
      <c r="AA247" s="1169"/>
      <c r="AB247" s="1169"/>
      <c r="AC247" s="22"/>
      <c r="AD247" s="13"/>
      <c r="AE247" s="13"/>
    </row>
    <row r="248" spans="23:29" ht="15.75">
      <c r="W248" s="1173"/>
      <c r="X248" s="1173"/>
      <c r="Y248" s="1173"/>
      <c r="Z248" s="1173"/>
      <c r="AA248" s="1173"/>
      <c r="AB248" s="1173"/>
      <c r="AC248" s="14"/>
    </row>
    <row r="249" spans="23:29" ht="15.75">
      <c r="W249" s="1168"/>
      <c r="X249" s="1168"/>
      <c r="Y249" s="1168"/>
      <c r="Z249" s="1168"/>
      <c r="AA249" s="1168"/>
      <c r="AB249" s="1168"/>
      <c r="AC249" s="14"/>
    </row>
    <row r="250" spans="23:29" ht="15.75">
      <c r="W250" s="1168"/>
      <c r="X250" s="1168"/>
      <c r="Y250" s="1168"/>
      <c r="Z250" s="1168"/>
      <c r="AA250" s="1168"/>
      <c r="AB250" s="1168"/>
      <c r="AC250" s="14"/>
    </row>
    <row r="251" spans="23:28" ht="15.75">
      <c r="W251" s="1168"/>
      <c r="X251" s="1168"/>
      <c r="Y251" s="1168"/>
      <c r="Z251" s="1168"/>
      <c r="AA251" s="1168"/>
      <c r="AB251" s="1168"/>
    </row>
  </sheetData>
  <sheetProtection/>
  <mergeCells count="826">
    <mergeCell ref="N217:AB217"/>
    <mergeCell ref="D219:F219"/>
    <mergeCell ref="H219:J219"/>
    <mergeCell ref="D220:F220"/>
    <mergeCell ref="H220:J220"/>
    <mergeCell ref="H221:J221"/>
    <mergeCell ref="Z215:AB215"/>
    <mergeCell ref="N216:P216"/>
    <mergeCell ref="Q216:S216"/>
    <mergeCell ref="T216:V216"/>
    <mergeCell ref="W216:Y216"/>
    <mergeCell ref="Z216:AB216"/>
    <mergeCell ref="A214:M214"/>
    <mergeCell ref="O214:P214"/>
    <mergeCell ref="R214:S214"/>
    <mergeCell ref="U214:V214"/>
    <mergeCell ref="X214:Y214"/>
    <mergeCell ref="A215:M215"/>
    <mergeCell ref="N215:P215"/>
    <mergeCell ref="Q215:S215"/>
    <mergeCell ref="T215:V215"/>
    <mergeCell ref="W215:Y215"/>
    <mergeCell ref="A212:M212"/>
    <mergeCell ref="O212:P212"/>
    <mergeCell ref="R212:S212"/>
    <mergeCell ref="U212:V212"/>
    <mergeCell ref="X212:Y212"/>
    <mergeCell ref="A213:M213"/>
    <mergeCell ref="O213:P213"/>
    <mergeCell ref="R213:S213"/>
    <mergeCell ref="U213:V213"/>
    <mergeCell ref="X213:Y213"/>
    <mergeCell ref="A210:M210"/>
    <mergeCell ref="O210:P210"/>
    <mergeCell ref="R210:S210"/>
    <mergeCell ref="U210:V210"/>
    <mergeCell ref="X210:Y210"/>
    <mergeCell ref="A211:M211"/>
    <mergeCell ref="O211:P211"/>
    <mergeCell ref="R211:S211"/>
    <mergeCell ref="U211:V211"/>
    <mergeCell ref="X211:Y211"/>
    <mergeCell ref="A209:F209"/>
    <mergeCell ref="O209:P209"/>
    <mergeCell ref="R209:S209"/>
    <mergeCell ref="U209:V209"/>
    <mergeCell ref="X209:Y209"/>
    <mergeCell ref="X175:Y175"/>
    <mergeCell ref="X176:Y176"/>
    <mergeCell ref="X177:Y177"/>
    <mergeCell ref="X178:Y178"/>
    <mergeCell ref="X179:Y179"/>
    <mergeCell ref="X180:Y180"/>
    <mergeCell ref="X171:Y171"/>
    <mergeCell ref="X172:Y172"/>
    <mergeCell ref="X173:Y173"/>
    <mergeCell ref="X174:Y174"/>
    <mergeCell ref="X169:Y169"/>
    <mergeCell ref="X170:Y170"/>
    <mergeCell ref="A176:B176"/>
    <mergeCell ref="X165:Y165"/>
    <mergeCell ref="X166:Y166"/>
    <mergeCell ref="X167:Y167"/>
    <mergeCell ref="X168:Y168"/>
    <mergeCell ref="X160:Y160"/>
    <mergeCell ref="X161:Y161"/>
    <mergeCell ref="X162:Y162"/>
    <mergeCell ref="X163:Y163"/>
    <mergeCell ref="X164:Y164"/>
    <mergeCell ref="X157:Y157"/>
    <mergeCell ref="X158:Y158"/>
    <mergeCell ref="X159:Y159"/>
    <mergeCell ref="X154:Y154"/>
    <mergeCell ref="X155:Y155"/>
    <mergeCell ref="X156:Y156"/>
    <mergeCell ref="U173:V173"/>
    <mergeCell ref="U174:V174"/>
    <mergeCell ref="U175:V175"/>
    <mergeCell ref="U176:V176"/>
    <mergeCell ref="U177:V177"/>
    <mergeCell ref="U178:V178"/>
    <mergeCell ref="U171:V171"/>
    <mergeCell ref="U172:V172"/>
    <mergeCell ref="U168:V168"/>
    <mergeCell ref="U169:V169"/>
    <mergeCell ref="U170:V170"/>
    <mergeCell ref="U163:V163"/>
    <mergeCell ref="U164:V164"/>
    <mergeCell ref="U165:V165"/>
    <mergeCell ref="U166:V166"/>
    <mergeCell ref="U167:V167"/>
    <mergeCell ref="U159:V159"/>
    <mergeCell ref="U160:V160"/>
    <mergeCell ref="U161:V161"/>
    <mergeCell ref="U162:V162"/>
    <mergeCell ref="U154:V154"/>
    <mergeCell ref="U155:V155"/>
    <mergeCell ref="U156:V156"/>
    <mergeCell ref="U157:V157"/>
    <mergeCell ref="U158:V158"/>
    <mergeCell ref="R164:S164"/>
    <mergeCell ref="R169:S169"/>
    <mergeCell ref="R170:S170"/>
    <mergeCell ref="R176:S176"/>
    <mergeCell ref="R177:S177"/>
    <mergeCell ref="R173:S173"/>
    <mergeCell ref="R79:S79"/>
    <mergeCell ref="U79:V79"/>
    <mergeCell ref="X79:Y79"/>
    <mergeCell ref="A152:AB152"/>
    <mergeCell ref="A153:AB153"/>
    <mergeCell ref="AA80:AB80"/>
    <mergeCell ref="R122:S122"/>
    <mergeCell ref="R118:S118"/>
    <mergeCell ref="R119:S119"/>
    <mergeCell ref="O80:P80"/>
    <mergeCell ref="AA77:AB77"/>
    <mergeCell ref="AA78:AB78"/>
    <mergeCell ref="O157:P157"/>
    <mergeCell ref="O158:P158"/>
    <mergeCell ref="R157:S157"/>
    <mergeCell ref="R158:S158"/>
    <mergeCell ref="X80:Y80"/>
    <mergeCell ref="X129:Y129"/>
    <mergeCell ref="X130:Y130"/>
    <mergeCell ref="O79:P79"/>
    <mergeCell ref="AA71:AB71"/>
    <mergeCell ref="AA72:AB72"/>
    <mergeCell ref="AA73:AB73"/>
    <mergeCell ref="AA74:AB74"/>
    <mergeCell ref="AA75:AB75"/>
    <mergeCell ref="AA76:AB76"/>
    <mergeCell ref="X76:Y76"/>
    <mergeCell ref="X77:Y77"/>
    <mergeCell ref="X78:Y78"/>
    <mergeCell ref="X136:Y136"/>
    <mergeCell ref="X127:Y127"/>
    <mergeCell ref="X128:Y128"/>
    <mergeCell ref="X120:Y120"/>
    <mergeCell ref="X121:Y121"/>
    <mergeCell ref="X122:Y122"/>
    <mergeCell ref="X113:Y113"/>
    <mergeCell ref="O159:P159"/>
    <mergeCell ref="O160:P160"/>
    <mergeCell ref="R159:S159"/>
    <mergeCell ref="R160:S160"/>
    <mergeCell ref="O156:P156"/>
    <mergeCell ref="O154:P154"/>
    <mergeCell ref="O155:P155"/>
    <mergeCell ref="R154:S154"/>
    <mergeCell ref="R155:S155"/>
    <mergeCell ref="R156:S156"/>
    <mergeCell ref="O161:P161"/>
    <mergeCell ref="O162:P162"/>
    <mergeCell ref="O163:P163"/>
    <mergeCell ref="R161:S161"/>
    <mergeCell ref="R162:S162"/>
    <mergeCell ref="R163:S163"/>
    <mergeCell ref="O168:P168"/>
    <mergeCell ref="R165:S165"/>
    <mergeCell ref="R166:S166"/>
    <mergeCell ref="R167:S167"/>
    <mergeCell ref="X71:Y71"/>
    <mergeCell ref="X72:Y72"/>
    <mergeCell ref="X73:Y73"/>
    <mergeCell ref="X74:Y74"/>
    <mergeCell ref="X75:Y75"/>
    <mergeCell ref="O164:P164"/>
    <mergeCell ref="R75:S75"/>
    <mergeCell ref="R76:S76"/>
    <mergeCell ref="R77:S77"/>
    <mergeCell ref="R78:S78"/>
    <mergeCell ref="R168:S168"/>
    <mergeCell ref="R71:S71"/>
    <mergeCell ref="R72:S72"/>
    <mergeCell ref="R73:S73"/>
    <mergeCell ref="R74:S74"/>
    <mergeCell ref="R133:S133"/>
    <mergeCell ref="R139:S139"/>
    <mergeCell ref="R130:S130"/>
    <mergeCell ref="R131:S131"/>
    <mergeCell ref="R132:S132"/>
    <mergeCell ref="R125:S125"/>
    <mergeCell ref="R126:S126"/>
    <mergeCell ref="R129:S129"/>
    <mergeCell ref="R120:S120"/>
    <mergeCell ref="R121:S121"/>
    <mergeCell ref="R80:S80"/>
    <mergeCell ref="O166:P166"/>
    <mergeCell ref="O76:P76"/>
    <mergeCell ref="O77:P77"/>
    <mergeCell ref="O78:P78"/>
    <mergeCell ref="O144:P144"/>
    <mergeCell ref="R137:S137"/>
    <mergeCell ref="O151:P151"/>
    <mergeCell ref="O172:P172"/>
    <mergeCell ref="O146:P146"/>
    <mergeCell ref="O139:P139"/>
    <mergeCell ref="O141:P141"/>
    <mergeCell ref="O142:P142"/>
    <mergeCell ref="O169:P169"/>
    <mergeCell ref="O167:P167"/>
    <mergeCell ref="O165:P165"/>
    <mergeCell ref="O149:P149"/>
    <mergeCell ref="O150:P150"/>
    <mergeCell ref="R70:S70"/>
    <mergeCell ref="X70:Y70"/>
    <mergeCell ref="AA70:AB70"/>
    <mergeCell ref="R171:S171"/>
    <mergeCell ref="X139:Y139"/>
    <mergeCell ref="X141:Y141"/>
    <mergeCell ref="R138:S138"/>
    <mergeCell ref="R136:S136"/>
    <mergeCell ref="X148:Y148"/>
    <mergeCell ref="R146:S146"/>
    <mergeCell ref="R69:S69"/>
    <mergeCell ref="O69:P69"/>
    <mergeCell ref="X69:Y69"/>
    <mergeCell ref="O71:P71"/>
    <mergeCell ref="O171:P171"/>
    <mergeCell ref="O74:P74"/>
    <mergeCell ref="X142:Y142"/>
    <mergeCell ref="O75:P75"/>
    <mergeCell ref="X137:Y137"/>
    <mergeCell ref="X138:Y138"/>
    <mergeCell ref="O72:P72"/>
    <mergeCell ref="O73:P73"/>
    <mergeCell ref="U80:V80"/>
    <mergeCell ref="O173:P173"/>
    <mergeCell ref="O174:P174"/>
    <mergeCell ref="U78:V78"/>
    <mergeCell ref="R174:S174"/>
    <mergeCell ref="U73:V73"/>
    <mergeCell ref="U74:V74"/>
    <mergeCell ref="O170:P170"/>
    <mergeCell ref="O175:P175"/>
    <mergeCell ref="U75:V75"/>
    <mergeCell ref="U76:V76"/>
    <mergeCell ref="A80:F80"/>
    <mergeCell ref="A67:AB67"/>
    <mergeCell ref="U69:V69"/>
    <mergeCell ref="U70:V70"/>
    <mergeCell ref="U71:V71"/>
    <mergeCell ref="U72:V72"/>
    <mergeCell ref="U77:V77"/>
    <mergeCell ref="AA69:AB69"/>
    <mergeCell ref="O70:P70"/>
    <mergeCell ref="A149:B149"/>
    <mergeCell ref="A151:B151"/>
    <mergeCell ref="A181:AB181"/>
    <mergeCell ref="X144:Y144"/>
    <mergeCell ref="X146:Y146"/>
    <mergeCell ref="X147:Y147"/>
    <mergeCell ref="O178:P178"/>
    <mergeCell ref="O179:P179"/>
    <mergeCell ref="X149:Y149"/>
    <mergeCell ref="U149:V149"/>
    <mergeCell ref="X199:Y199"/>
    <mergeCell ref="X131:Y131"/>
    <mergeCell ref="X132:Y132"/>
    <mergeCell ref="X133:Y133"/>
    <mergeCell ref="X135:Y135"/>
    <mergeCell ref="X143:Y143"/>
    <mergeCell ref="X150:Y150"/>
    <mergeCell ref="U150:V150"/>
    <mergeCell ref="U200:V200"/>
    <mergeCell ref="X200:Y200"/>
    <mergeCell ref="U151:V151"/>
    <mergeCell ref="R172:S172"/>
    <mergeCell ref="R175:S175"/>
    <mergeCell ref="X151:Y151"/>
    <mergeCell ref="W196:Y196"/>
    <mergeCell ref="U186:V186"/>
    <mergeCell ref="X185:Y185"/>
    <mergeCell ref="R180:S180"/>
    <mergeCell ref="U199:V199"/>
    <mergeCell ref="O177:P177"/>
    <mergeCell ref="A191:M191"/>
    <mergeCell ref="R194:S194"/>
    <mergeCell ref="A183:F183"/>
    <mergeCell ref="R186:S186"/>
    <mergeCell ref="U185:V185"/>
    <mergeCell ref="R178:S178"/>
    <mergeCell ref="U179:V179"/>
    <mergeCell ref="U180:V180"/>
    <mergeCell ref="R193:S193"/>
    <mergeCell ref="O186:P186"/>
    <mergeCell ref="R185:S185"/>
    <mergeCell ref="O185:P185"/>
    <mergeCell ref="O199:P199"/>
    <mergeCell ref="R199:S199"/>
    <mergeCell ref="N197:AB197"/>
    <mergeCell ref="N195:P195"/>
    <mergeCell ref="N196:P196"/>
    <mergeCell ref="Q196:S196"/>
    <mergeCell ref="U147:V147"/>
    <mergeCell ref="U148:V148"/>
    <mergeCell ref="R147:S147"/>
    <mergeCell ref="A200:M200"/>
    <mergeCell ref="O200:P200"/>
    <mergeCell ref="R200:S200"/>
    <mergeCell ref="A199:F199"/>
    <mergeCell ref="O180:P180"/>
    <mergeCell ref="R179:S179"/>
    <mergeCell ref="A193:M193"/>
    <mergeCell ref="A202:M202"/>
    <mergeCell ref="O202:P202"/>
    <mergeCell ref="R202:S202"/>
    <mergeCell ref="U202:V202"/>
    <mergeCell ref="X202:Y202"/>
    <mergeCell ref="U146:V146"/>
    <mergeCell ref="A201:M201"/>
    <mergeCell ref="O201:P201"/>
    <mergeCell ref="R201:S201"/>
    <mergeCell ref="U201:V201"/>
    <mergeCell ref="O203:P203"/>
    <mergeCell ref="R203:S203"/>
    <mergeCell ref="U203:V203"/>
    <mergeCell ref="X203:Y203"/>
    <mergeCell ref="U129:V129"/>
    <mergeCell ref="R142:S142"/>
    <mergeCell ref="R143:S143"/>
    <mergeCell ref="R135:S135"/>
    <mergeCell ref="X201:Y201"/>
    <mergeCell ref="O176:P176"/>
    <mergeCell ref="X124:Y124"/>
    <mergeCell ref="X125:Y125"/>
    <mergeCell ref="X126:Y126"/>
    <mergeCell ref="A204:M204"/>
    <mergeCell ref="O204:P204"/>
    <mergeCell ref="R204:S204"/>
    <mergeCell ref="U204:V204"/>
    <mergeCell ref="X204:Y204"/>
    <mergeCell ref="U128:V128"/>
    <mergeCell ref="A203:M203"/>
    <mergeCell ref="A205:M205"/>
    <mergeCell ref="N205:P205"/>
    <mergeCell ref="Q205:S205"/>
    <mergeCell ref="T205:V205"/>
    <mergeCell ref="W205:Y205"/>
    <mergeCell ref="Z205:AB205"/>
    <mergeCell ref="N206:P206"/>
    <mergeCell ref="Q206:S206"/>
    <mergeCell ref="T206:V206"/>
    <mergeCell ref="W206:Y206"/>
    <mergeCell ref="Z206:AB206"/>
    <mergeCell ref="U130:V130"/>
    <mergeCell ref="U131:V131"/>
    <mergeCell ref="U132:V132"/>
    <mergeCell ref="R148:S148"/>
    <mergeCell ref="R151:S151"/>
    <mergeCell ref="U122:V122"/>
    <mergeCell ref="X118:Y118"/>
    <mergeCell ref="X119:Y119"/>
    <mergeCell ref="U137:V137"/>
    <mergeCell ref="U138:V138"/>
    <mergeCell ref="U139:V139"/>
    <mergeCell ref="U118:V118"/>
    <mergeCell ref="U133:V133"/>
    <mergeCell ref="U127:V127"/>
    <mergeCell ref="X123:Y123"/>
    <mergeCell ref="X114:Y114"/>
    <mergeCell ref="X115:Y115"/>
    <mergeCell ref="X116:Y116"/>
    <mergeCell ref="X117:Y117"/>
    <mergeCell ref="U144:V144"/>
    <mergeCell ref="U123:V123"/>
    <mergeCell ref="U124:V124"/>
    <mergeCell ref="U119:V119"/>
    <mergeCell ref="U120:V120"/>
    <mergeCell ref="U121:V121"/>
    <mergeCell ref="R123:S123"/>
    <mergeCell ref="R124:S124"/>
    <mergeCell ref="N207:AB207"/>
    <mergeCell ref="U141:V141"/>
    <mergeCell ref="U142:V142"/>
    <mergeCell ref="U143:V143"/>
    <mergeCell ref="U135:V135"/>
    <mergeCell ref="U136:V136"/>
    <mergeCell ref="U125:V125"/>
    <mergeCell ref="U126:V126"/>
    <mergeCell ref="U113:V113"/>
    <mergeCell ref="U114:V114"/>
    <mergeCell ref="U115:V115"/>
    <mergeCell ref="U116:V116"/>
    <mergeCell ref="U117:V117"/>
    <mergeCell ref="R113:S113"/>
    <mergeCell ref="R114:S114"/>
    <mergeCell ref="R115:S115"/>
    <mergeCell ref="R116:S116"/>
    <mergeCell ref="R117:S117"/>
    <mergeCell ref="O147:P147"/>
    <mergeCell ref="O143:P143"/>
    <mergeCell ref="O135:P135"/>
    <mergeCell ref="O136:P136"/>
    <mergeCell ref="O137:P137"/>
    <mergeCell ref="O138:P138"/>
    <mergeCell ref="O133:P133"/>
    <mergeCell ref="O126:P126"/>
    <mergeCell ref="O127:P127"/>
    <mergeCell ref="O128:P128"/>
    <mergeCell ref="O129:P129"/>
    <mergeCell ref="O130:P130"/>
    <mergeCell ref="T196:V196"/>
    <mergeCell ref="R144:S144"/>
    <mergeCell ref="R141:S141"/>
    <mergeCell ref="O148:P148"/>
    <mergeCell ref="O132:P132"/>
    <mergeCell ref="X21:Y21"/>
    <mergeCell ref="X22:Y22"/>
    <mergeCell ref="X23:Y23"/>
    <mergeCell ref="O194:P194"/>
    <mergeCell ref="O193:P193"/>
    <mergeCell ref="O122:P122"/>
    <mergeCell ref="O123:P123"/>
    <mergeCell ref="O124:P124"/>
    <mergeCell ref="O125:P125"/>
    <mergeCell ref="A111:AB111"/>
    <mergeCell ref="W195:Y195"/>
    <mergeCell ref="O113:P113"/>
    <mergeCell ref="O114:P114"/>
    <mergeCell ref="O115:P115"/>
    <mergeCell ref="O116:P116"/>
    <mergeCell ref="O121:P121"/>
    <mergeCell ref="O117:P117"/>
    <mergeCell ref="O118:P118"/>
    <mergeCell ref="O119:P119"/>
    <mergeCell ref="R150:S150"/>
    <mergeCell ref="A98:AB98"/>
    <mergeCell ref="A109:F109"/>
    <mergeCell ref="O102:P102"/>
    <mergeCell ref="O103:P103"/>
    <mergeCell ref="R99:S99"/>
    <mergeCell ref="A48:AB48"/>
    <mergeCell ref="A49:AB49"/>
    <mergeCell ref="Z4:AB4"/>
    <mergeCell ref="Z196:AB196"/>
    <mergeCell ref="O120:P120"/>
    <mergeCell ref="A2:A7"/>
    <mergeCell ref="N4:P4"/>
    <mergeCell ref="R20:S20"/>
    <mergeCell ref="A24:F24"/>
    <mergeCell ref="Q4:S4"/>
    <mergeCell ref="O12:P12"/>
    <mergeCell ref="O11:P11"/>
    <mergeCell ref="A9:AB9"/>
    <mergeCell ref="X11:Y11"/>
    <mergeCell ref="R7:S7"/>
    <mergeCell ref="B2:B7"/>
    <mergeCell ref="N5:AB5"/>
    <mergeCell ref="U11:V11"/>
    <mergeCell ref="E4:F4"/>
    <mergeCell ref="A1:AB1"/>
    <mergeCell ref="I3:L3"/>
    <mergeCell ref="W4:Y4"/>
    <mergeCell ref="F5:F7"/>
    <mergeCell ref="C4:C7"/>
    <mergeCell ref="G2:G7"/>
    <mergeCell ref="J4:L4"/>
    <mergeCell ref="H2:M2"/>
    <mergeCell ref="M3:M7"/>
    <mergeCell ref="C2:F3"/>
    <mergeCell ref="Z195:AB195"/>
    <mergeCell ref="D4:D7"/>
    <mergeCell ref="A194:M194"/>
    <mergeCell ref="A47:F47"/>
    <mergeCell ref="O20:P20"/>
    <mergeCell ref="O21:P21"/>
    <mergeCell ref="O22:P22"/>
    <mergeCell ref="T4:V4"/>
    <mergeCell ref="J5:J7"/>
    <mergeCell ref="R21:S21"/>
    <mergeCell ref="N2:AE3"/>
    <mergeCell ref="H3:H7"/>
    <mergeCell ref="O6:P6"/>
    <mergeCell ref="X6:Y6"/>
    <mergeCell ref="X7:Y7"/>
    <mergeCell ref="X8:Y8"/>
    <mergeCell ref="L5:L7"/>
    <mergeCell ref="O8:P8"/>
    <mergeCell ref="O7:P7"/>
    <mergeCell ref="R6:S6"/>
    <mergeCell ref="J224:N224"/>
    <mergeCell ref="A195:M195"/>
    <mergeCell ref="A184:AB184"/>
    <mergeCell ref="A186:F186"/>
    <mergeCell ref="A189:F189"/>
    <mergeCell ref="T195:V195"/>
    <mergeCell ref="J223:N223"/>
    <mergeCell ref="A192:M192"/>
    <mergeCell ref="A190:M190"/>
    <mergeCell ref="Q195:S195"/>
    <mergeCell ref="A10:AB10"/>
    <mergeCell ref="R15:S15"/>
    <mergeCell ref="O19:P19"/>
    <mergeCell ref="A25:AB25"/>
    <mergeCell ref="U18:V18"/>
    <mergeCell ref="U19:V19"/>
    <mergeCell ref="U12:V12"/>
    <mergeCell ref="R12:S12"/>
    <mergeCell ref="R13:S13"/>
    <mergeCell ref="X17:Y17"/>
    <mergeCell ref="E5:E7"/>
    <mergeCell ref="I4:I7"/>
    <mergeCell ref="A107:B107"/>
    <mergeCell ref="O26:P26"/>
    <mergeCell ref="U20:V20"/>
    <mergeCell ref="U6:V6"/>
    <mergeCell ref="U7:V7"/>
    <mergeCell ref="U8:V8"/>
    <mergeCell ref="K5:K7"/>
    <mergeCell ref="R11:S11"/>
    <mergeCell ref="A82:AB82"/>
    <mergeCell ref="O14:P14"/>
    <mergeCell ref="A104:AB104"/>
    <mergeCell ref="A50:AB50"/>
    <mergeCell ref="R8:S8"/>
    <mergeCell ref="X13:Y13"/>
    <mergeCell ref="U13:V13"/>
    <mergeCell ref="U14:V14"/>
    <mergeCell ref="U15:V15"/>
    <mergeCell ref="X12:Y12"/>
    <mergeCell ref="A81:AB81"/>
    <mergeCell ref="O16:P16"/>
    <mergeCell ref="R16:S16"/>
    <mergeCell ref="O13:P13"/>
    <mergeCell ref="O15:P15"/>
    <mergeCell ref="R14:S14"/>
    <mergeCell ref="X14:Y14"/>
    <mergeCell ref="X15:Y15"/>
    <mergeCell ref="X16:Y16"/>
    <mergeCell ref="U16:V16"/>
    <mergeCell ref="X19:Y19"/>
    <mergeCell ref="X20:Y20"/>
    <mergeCell ref="X24:Y24"/>
    <mergeCell ref="U22:V22"/>
    <mergeCell ref="U23:V23"/>
    <mergeCell ref="U21:V21"/>
    <mergeCell ref="U17:V17"/>
    <mergeCell ref="X18:Y18"/>
    <mergeCell ref="R17:S17"/>
    <mergeCell ref="R24:S24"/>
    <mergeCell ref="O18:P18"/>
    <mergeCell ref="O23:P23"/>
    <mergeCell ref="R18:S18"/>
    <mergeCell ref="R19:S19"/>
    <mergeCell ref="O17:P17"/>
    <mergeCell ref="U24:V24"/>
    <mergeCell ref="O31:P31"/>
    <mergeCell ref="R23:S23"/>
    <mergeCell ref="R22:S22"/>
    <mergeCell ref="O32:P32"/>
    <mergeCell ref="O27:P27"/>
    <mergeCell ref="O28:P28"/>
    <mergeCell ref="O24:P24"/>
    <mergeCell ref="R30:S30"/>
    <mergeCell ref="O33:P33"/>
    <mergeCell ref="R26:S26"/>
    <mergeCell ref="R27:S27"/>
    <mergeCell ref="R28:S28"/>
    <mergeCell ref="R29:S29"/>
    <mergeCell ref="R31:S31"/>
    <mergeCell ref="R32:S32"/>
    <mergeCell ref="R33:S33"/>
    <mergeCell ref="O29:P29"/>
    <mergeCell ref="O30:P30"/>
    <mergeCell ref="O34:P34"/>
    <mergeCell ref="O35:P35"/>
    <mergeCell ref="O36:P36"/>
    <mergeCell ref="O37:P37"/>
    <mergeCell ref="O38:P38"/>
    <mergeCell ref="O39:P39"/>
    <mergeCell ref="O40:P40"/>
    <mergeCell ref="O43:P43"/>
    <mergeCell ref="O44:P44"/>
    <mergeCell ref="O45:P45"/>
    <mergeCell ref="R41:S41"/>
    <mergeCell ref="O42:P42"/>
    <mergeCell ref="R40:S40"/>
    <mergeCell ref="R42:S42"/>
    <mergeCell ref="O46:P46"/>
    <mergeCell ref="R43:S43"/>
    <mergeCell ref="R44:S44"/>
    <mergeCell ref="R45:S45"/>
    <mergeCell ref="R46:S46"/>
    <mergeCell ref="O47:P47"/>
    <mergeCell ref="R47:S47"/>
    <mergeCell ref="R34:S34"/>
    <mergeCell ref="R35:S35"/>
    <mergeCell ref="R36:S36"/>
    <mergeCell ref="R37:S37"/>
    <mergeCell ref="R38:S38"/>
    <mergeCell ref="R39:S39"/>
    <mergeCell ref="U26:V26"/>
    <mergeCell ref="U27:V27"/>
    <mergeCell ref="U28:V28"/>
    <mergeCell ref="U29:V29"/>
    <mergeCell ref="U30:V30"/>
    <mergeCell ref="U40:V40"/>
    <mergeCell ref="U43:V43"/>
    <mergeCell ref="U44:V44"/>
    <mergeCell ref="U31:V31"/>
    <mergeCell ref="U32:V32"/>
    <mergeCell ref="U33:V33"/>
    <mergeCell ref="U34:V34"/>
    <mergeCell ref="U35:V35"/>
    <mergeCell ref="U36:V36"/>
    <mergeCell ref="U46:V46"/>
    <mergeCell ref="U47:V47"/>
    <mergeCell ref="X26:Y26"/>
    <mergeCell ref="X27:Y27"/>
    <mergeCell ref="X28:Y28"/>
    <mergeCell ref="X29:Y29"/>
    <mergeCell ref="X30:Y30"/>
    <mergeCell ref="U37:V37"/>
    <mergeCell ref="U38:V38"/>
    <mergeCell ref="U39:V39"/>
    <mergeCell ref="X31:Y31"/>
    <mergeCell ref="X32:Y32"/>
    <mergeCell ref="X33:Y33"/>
    <mergeCell ref="X34:Y34"/>
    <mergeCell ref="X35:Y35"/>
    <mergeCell ref="X36:Y36"/>
    <mergeCell ref="X37:Y37"/>
    <mergeCell ref="X38:Y38"/>
    <mergeCell ref="X39:Y39"/>
    <mergeCell ref="X40:Y40"/>
    <mergeCell ref="X43:Y43"/>
    <mergeCell ref="X44:Y44"/>
    <mergeCell ref="X45:Y45"/>
    <mergeCell ref="X46:Y46"/>
    <mergeCell ref="X47:Y47"/>
    <mergeCell ref="X41:Y41"/>
    <mergeCell ref="X42:Y42"/>
    <mergeCell ref="O51:P51"/>
    <mergeCell ref="X51:Y51"/>
    <mergeCell ref="U45:V45"/>
    <mergeCell ref="U41:V41"/>
    <mergeCell ref="U42:V42"/>
    <mergeCell ref="O52:P52"/>
    <mergeCell ref="O53:P53"/>
    <mergeCell ref="O54:P54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R51:S51"/>
    <mergeCell ref="R52:S52"/>
    <mergeCell ref="R53:S53"/>
    <mergeCell ref="R54:S54"/>
    <mergeCell ref="R55:S55"/>
    <mergeCell ref="R56:S56"/>
    <mergeCell ref="R57:S57"/>
    <mergeCell ref="R58:S58"/>
    <mergeCell ref="R59:S59"/>
    <mergeCell ref="R60:S60"/>
    <mergeCell ref="R61:S61"/>
    <mergeCell ref="R62:S62"/>
    <mergeCell ref="U61:V61"/>
    <mergeCell ref="U62:V62"/>
    <mergeCell ref="R63:S63"/>
    <mergeCell ref="R64:S64"/>
    <mergeCell ref="R65:S65"/>
    <mergeCell ref="R66:S66"/>
    <mergeCell ref="U51:V51"/>
    <mergeCell ref="U52:V52"/>
    <mergeCell ref="U53:V53"/>
    <mergeCell ref="U54:V54"/>
    <mergeCell ref="U55:V55"/>
    <mergeCell ref="U56:V56"/>
    <mergeCell ref="U63:V63"/>
    <mergeCell ref="U64:V64"/>
    <mergeCell ref="U65:V65"/>
    <mergeCell ref="U57:V57"/>
    <mergeCell ref="U58:V58"/>
    <mergeCell ref="U59:V59"/>
    <mergeCell ref="U60:V60"/>
    <mergeCell ref="X52:Y52"/>
    <mergeCell ref="X53:Y53"/>
    <mergeCell ref="X54:Y54"/>
    <mergeCell ref="X55:Y55"/>
    <mergeCell ref="X56:Y56"/>
    <mergeCell ref="X60:Y60"/>
    <mergeCell ref="X57:Y57"/>
    <mergeCell ref="X58:Y58"/>
    <mergeCell ref="X59:Y59"/>
    <mergeCell ref="X61:Y61"/>
    <mergeCell ref="X62:Y62"/>
    <mergeCell ref="X63:Y63"/>
    <mergeCell ref="X64:Y64"/>
    <mergeCell ref="X65:Y65"/>
    <mergeCell ref="X66:Y66"/>
    <mergeCell ref="O84:P84"/>
    <mergeCell ref="O85:P85"/>
    <mergeCell ref="O86:P86"/>
    <mergeCell ref="O87:P87"/>
    <mergeCell ref="O88:P88"/>
    <mergeCell ref="U66:V66"/>
    <mergeCell ref="A83:AB83"/>
    <mergeCell ref="R84:S84"/>
    <mergeCell ref="R85:S85"/>
    <mergeCell ref="R86:S86"/>
    <mergeCell ref="O89:P89"/>
    <mergeCell ref="O90:P90"/>
    <mergeCell ref="O91:P91"/>
    <mergeCell ref="O92:P92"/>
    <mergeCell ref="O93:P93"/>
    <mergeCell ref="O94:P94"/>
    <mergeCell ref="R93:S93"/>
    <mergeCell ref="R87:S87"/>
    <mergeCell ref="R88:S88"/>
    <mergeCell ref="R89:S89"/>
    <mergeCell ref="R94:S94"/>
    <mergeCell ref="R95:S95"/>
    <mergeCell ref="R90:S90"/>
    <mergeCell ref="U89:V89"/>
    <mergeCell ref="R96:S96"/>
    <mergeCell ref="O95:P95"/>
    <mergeCell ref="O96:P96"/>
    <mergeCell ref="O97:P97"/>
    <mergeCell ref="U90:V90"/>
    <mergeCell ref="U91:V91"/>
    <mergeCell ref="U92:V92"/>
    <mergeCell ref="R91:S91"/>
    <mergeCell ref="R92:S92"/>
    <mergeCell ref="X84:Y84"/>
    <mergeCell ref="X85:Y85"/>
    <mergeCell ref="X86:Y86"/>
    <mergeCell ref="X87:Y87"/>
    <mergeCell ref="X88:Y88"/>
    <mergeCell ref="U84:V84"/>
    <mergeCell ref="U85:V85"/>
    <mergeCell ref="U86:V86"/>
    <mergeCell ref="U87:V87"/>
    <mergeCell ref="U88:V88"/>
    <mergeCell ref="R97:S97"/>
    <mergeCell ref="X89:Y89"/>
    <mergeCell ref="X90:Y90"/>
    <mergeCell ref="X91:Y91"/>
    <mergeCell ref="X92:Y92"/>
    <mergeCell ref="X93:Y93"/>
    <mergeCell ref="X94:Y94"/>
    <mergeCell ref="U93:V93"/>
    <mergeCell ref="U94:V94"/>
    <mergeCell ref="U95:V95"/>
    <mergeCell ref="O99:P99"/>
    <mergeCell ref="O100:P100"/>
    <mergeCell ref="O101:P101"/>
    <mergeCell ref="U99:V99"/>
    <mergeCell ref="U100:V100"/>
    <mergeCell ref="U101:V101"/>
    <mergeCell ref="X106:Y106"/>
    <mergeCell ref="U102:V102"/>
    <mergeCell ref="U103:V103"/>
    <mergeCell ref="X95:Y95"/>
    <mergeCell ref="X96:Y96"/>
    <mergeCell ref="X97:Y97"/>
    <mergeCell ref="U96:V96"/>
    <mergeCell ref="U97:V97"/>
    <mergeCell ref="X99:Y99"/>
    <mergeCell ref="X100:Y100"/>
    <mergeCell ref="X101:Y101"/>
    <mergeCell ref="X102:Y102"/>
    <mergeCell ref="X103:Y103"/>
    <mergeCell ref="O105:P105"/>
    <mergeCell ref="R100:S100"/>
    <mergeCell ref="R101:S101"/>
    <mergeCell ref="R102:S102"/>
    <mergeCell ref="R103:S103"/>
    <mergeCell ref="X105:Y105"/>
    <mergeCell ref="O106:P106"/>
    <mergeCell ref="O107:P107"/>
    <mergeCell ref="R107:S107"/>
    <mergeCell ref="U107:V107"/>
    <mergeCell ref="R105:S105"/>
    <mergeCell ref="R106:S106"/>
    <mergeCell ref="U105:V105"/>
    <mergeCell ref="U106:V106"/>
    <mergeCell ref="A112:AB112"/>
    <mergeCell ref="O109:P109"/>
    <mergeCell ref="O183:P183"/>
    <mergeCell ref="R109:S109"/>
    <mergeCell ref="R183:S183"/>
    <mergeCell ref="X107:Y107"/>
    <mergeCell ref="O131:P131"/>
    <mergeCell ref="R149:S149"/>
    <mergeCell ref="R127:S127"/>
    <mergeCell ref="R128:S128"/>
    <mergeCell ref="U190:V190"/>
    <mergeCell ref="U109:V109"/>
    <mergeCell ref="U182:V182"/>
    <mergeCell ref="U183:V183"/>
    <mergeCell ref="X182:Y182"/>
    <mergeCell ref="X183:Y183"/>
    <mergeCell ref="X109:Y109"/>
    <mergeCell ref="A134:AB134"/>
    <mergeCell ref="A140:AB140"/>
    <mergeCell ref="A145:AB145"/>
    <mergeCell ref="X193:Y193"/>
    <mergeCell ref="X186:Y186"/>
    <mergeCell ref="O189:P189"/>
    <mergeCell ref="O190:P190"/>
    <mergeCell ref="O191:P191"/>
    <mergeCell ref="O192:P192"/>
    <mergeCell ref="R189:S189"/>
    <mergeCell ref="R190:S190"/>
    <mergeCell ref="R191:S191"/>
    <mergeCell ref="R192:S192"/>
    <mergeCell ref="X194:Y194"/>
    <mergeCell ref="U191:V191"/>
    <mergeCell ref="U192:V192"/>
    <mergeCell ref="U189:V189"/>
    <mergeCell ref="U193:V193"/>
    <mergeCell ref="U194:V194"/>
    <mergeCell ref="X189:Y189"/>
    <mergeCell ref="X190:Y190"/>
    <mergeCell ref="X191:Y191"/>
    <mergeCell ref="X192:Y192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65" r:id="rId1"/>
  <ignoredErrors>
    <ignoredError sqref="A11 A14:A23 A26:A30 A37:A46 L149" twoDigitTextYear="1"/>
    <ignoredError sqref="G119 G128 G126:H126 G131 G135:H135 G137" unlockedFormula="1"/>
    <ignoredError sqref="H114 H119:M119 H128 H137 G114 G141" formula="1" unlockedFormula="1"/>
    <ignoredError sqref="M114" formula="1"/>
    <ignoredError sqref="G114 G141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97">
      <selection activeCell="N109" sqref="N109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8.375" style="13" customWidth="1"/>
    <col min="12" max="12" width="9.87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16384" width="9.125" style="13" customWidth="1"/>
  </cols>
  <sheetData>
    <row r="1" spans="1:28" s="38" customFormat="1" ht="15.75">
      <c r="A1" s="1635" t="s">
        <v>249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1636"/>
      <c r="Q1" s="1636"/>
      <c r="R1" s="1636"/>
      <c r="S1" s="1636"/>
      <c r="T1" s="1636"/>
      <c r="U1" s="1636"/>
      <c r="V1" s="1636"/>
      <c r="W1" s="1636"/>
      <c r="X1" s="1636"/>
      <c r="Y1" s="1275"/>
      <c r="Z1" s="1275"/>
      <c r="AA1" s="1275"/>
      <c r="AB1" s="1275"/>
    </row>
    <row r="2" spans="1:31" s="38" customFormat="1" ht="18.75" customHeight="1">
      <c r="A2" s="1637" t="s">
        <v>24</v>
      </c>
      <c r="B2" s="1639" t="s">
        <v>126</v>
      </c>
      <c r="C2" s="1641" t="s">
        <v>265</v>
      </c>
      <c r="D2" s="1642"/>
      <c r="E2" s="1300"/>
      <c r="F2" s="1301"/>
      <c r="G2" s="1646" t="s">
        <v>125</v>
      </c>
      <c r="H2" s="1639" t="s">
        <v>113</v>
      </c>
      <c r="I2" s="1639"/>
      <c r="J2" s="1639"/>
      <c r="K2" s="1639"/>
      <c r="L2" s="1639"/>
      <c r="M2" s="1639"/>
      <c r="N2" s="1648" t="s">
        <v>264</v>
      </c>
      <c r="O2" s="1648"/>
      <c r="P2" s="1648"/>
      <c r="Q2" s="1648"/>
      <c r="R2" s="1648"/>
      <c r="S2" s="1648"/>
      <c r="T2" s="1648"/>
      <c r="U2" s="1648"/>
      <c r="V2" s="1648"/>
      <c r="W2" s="1648"/>
      <c r="X2" s="1648"/>
      <c r="Y2" s="1648"/>
      <c r="Z2" s="1648"/>
      <c r="AA2" s="1648"/>
      <c r="AB2" s="1648"/>
      <c r="AC2" s="1648"/>
      <c r="AD2" s="1648"/>
      <c r="AE2" s="1649"/>
    </row>
    <row r="3" spans="1:31" s="38" customFormat="1" ht="24.75" customHeight="1">
      <c r="A3" s="1637"/>
      <c r="B3" s="1639"/>
      <c r="C3" s="1643"/>
      <c r="D3" s="1644"/>
      <c r="E3" s="1243"/>
      <c r="F3" s="1645"/>
      <c r="G3" s="1647"/>
      <c r="H3" s="1650" t="s">
        <v>117</v>
      </c>
      <c r="I3" s="1651" t="s">
        <v>118</v>
      </c>
      <c r="J3" s="1651"/>
      <c r="K3" s="1651"/>
      <c r="L3" s="1651"/>
      <c r="M3" s="1650" t="s">
        <v>114</v>
      </c>
      <c r="N3" s="1648"/>
      <c r="O3" s="1648"/>
      <c r="P3" s="1648"/>
      <c r="Q3" s="1648"/>
      <c r="R3" s="1648"/>
      <c r="S3" s="1648"/>
      <c r="T3" s="1648"/>
      <c r="U3" s="1648"/>
      <c r="V3" s="1648"/>
      <c r="W3" s="1648"/>
      <c r="X3" s="1648"/>
      <c r="Y3" s="1648"/>
      <c r="Z3" s="1648"/>
      <c r="AA3" s="1648"/>
      <c r="AB3" s="1648"/>
      <c r="AC3" s="1648"/>
      <c r="AD3" s="1648"/>
      <c r="AE3" s="1649"/>
    </row>
    <row r="4" spans="1:31" s="38" customFormat="1" ht="18" customHeight="1">
      <c r="A4" s="1637"/>
      <c r="B4" s="1639"/>
      <c r="C4" s="1650" t="s">
        <v>25</v>
      </c>
      <c r="D4" s="1650" t="s">
        <v>26</v>
      </c>
      <c r="E4" s="1652" t="s">
        <v>119</v>
      </c>
      <c r="F4" s="1653"/>
      <c r="G4" s="1647"/>
      <c r="H4" s="1650"/>
      <c r="I4" s="1650" t="s">
        <v>115</v>
      </c>
      <c r="J4" s="1654" t="s">
        <v>116</v>
      </c>
      <c r="K4" s="1655"/>
      <c r="L4" s="1656"/>
      <c r="M4" s="1650"/>
      <c r="N4" s="1651" t="s">
        <v>27</v>
      </c>
      <c r="O4" s="1651"/>
      <c r="P4" s="1651"/>
      <c r="Q4" s="1651" t="s">
        <v>28</v>
      </c>
      <c r="R4" s="1651"/>
      <c r="S4" s="1651"/>
      <c r="T4" s="1651" t="s">
        <v>29</v>
      </c>
      <c r="U4" s="1651"/>
      <c r="V4" s="1651"/>
      <c r="W4" s="1651" t="s">
        <v>30</v>
      </c>
      <c r="X4" s="1651"/>
      <c r="Y4" s="1651"/>
      <c r="Z4" s="1651" t="s">
        <v>31</v>
      </c>
      <c r="AA4" s="1651"/>
      <c r="AB4" s="1651"/>
      <c r="AC4" s="39"/>
      <c r="AD4" s="39"/>
      <c r="AE4" s="253"/>
    </row>
    <row r="5" spans="1:31" s="38" customFormat="1" ht="18.75">
      <c r="A5" s="1637"/>
      <c r="B5" s="1639"/>
      <c r="C5" s="1650"/>
      <c r="D5" s="1650"/>
      <c r="E5" s="1659" t="s">
        <v>120</v>
      </c>
      <c r="F5" s="1659" t="s">
        <v>121</v>
      </c>
      <c r="G5" s="1647"/>
      <c r="H5" s="1650"/>
      <c r="I5" s="1650"/>
      <c r="J5" s="1647" t="s">
        <v>65</v>
      </c>
      <c r="K5" s="1664" t="s">
        <v>66</v>
      </c>
      <c r="L5" s="1665" t="s">
        <v>67</v>
      </c>
      <c r="M5" s="1650"/>
      <c r="N5" s="1666" t="s">
        <v>267</v>
      </c>
      <c r="O5" s="1667"/>
      <c r="P5" s="1668"/>
      <c r="Q5" s="1668"/>
      <c r="R5" s="1668"/>
      <c r="S5" s="1668"/>
      <c r="T5" s="1668"/>
      <c r="U5" s="1668"/>
      <c r="V5" s="1668"/>
      <c r="W5" s="1668"/>
      <c r="X5" s="1668"/>
      <c r="Y5" s="1668"/>
      <c r="Z5" s="1668"/>
      <c r="AA5" s="1668"/>
      <c r="AB5" s="1669"/>
      <c r="AE5" s="254"/>
    </row>
    <row r="6" spans="1:31" s="38" customFormat="1" ht="15.75">
      <c r="A6" s="1637"/>
      <c r="B6" s="1639"/>
      <c r="C6" s="1650"/>
      <c r="D6" s="1650"/>
      <c r="E6" s="1660"/>
      <c r="F6" s="1660"/>
      <c r="G6" s="1647"/>
      <c r="H6" s="1650"/>
      <c r="I6" s="1650"/>
      <c r="J6" s="1662"/>
      <c r="K6" s="1662"/>
      <c r="L6" s="1662"/>
      <c r="M6" s="1650"/>
      <c r="N6" s="170">
        <v>1</v>
      </c>
      <c r="O6" s="1657">
        <v>2</v>
      </c>
      <c r="P6" s="1658"/>
      <c r="Q6" s="170">
        <v>3</v>
      </c>
      <c r="R6" s="1657">
        <v>4</v>
      </c>
      <c r="S6" s="1658"/>
      <c r="T6" s="170">
        <v>5</v>
      </c>
      <c r="U6" s="1657">
        <v>6</v>
      </c>
      <c r="V6" s="1658"/>
      <c r="W6" s="170">
        <v>7</v>
      </c>
      <c r="X6" s="1657">
        <v>8</v>
      </c>
      <c r="Y6" s="1658"/>
      <c r="Z6" s="170">
        <v>9</v>
      </c>
      <c r="AA6" s="170" t="s">
        <v>254</v>
      </c>
      <c r="AB6" s="170" t="s">
        <v>255</v>
      </c>
      <c r="AE6" s="254"/>
    </row>
    <row r="7" spans="1:31" s="38" customFormat="1" ht="42" customHeight="1" thickBot="1">
      <c r="A7" s="1638"/>
      <c r="B7" s="1640"/>
      <c r="C7" s="1646"/>
      <c r="D7" s="1646"/>
      <c r="E7" s="1661"/>
      <c r="F7" s="1661"/>
      <c r="G7" s="1647"/>
      <c r="H7" s="1646"/>
      <c r="I7" s="1646"/>
      <c r="J7" s="1663"/>
      <c r="K7" s="1663"/>
      <c r="L7" s="1663"/>
      <c r="M7" s="1646"/>
      <c r="N7" s="34"/>
      <c r="O7" s="1670"/>
      <c r="P7" s="1671"/>
      <c r="Q7" s="34"/>
      <c r="R7" s="1670"/>
      <c r="S7" s="1671"/>
      <c r="T7" s="34"/>
      <c r="U7" s="1670"/>
      <c r="V7" s="1671"/>
      <c r="W7" s="34"/>
      <c r="X7" s="1670"/>
      <c r="Y7" s="1671"/>
      <c r="Z7" s="34"/>
      <c r="AA7" s="34"/>
      <c r="AB7" s="34"/>
      <c r="AE7" s="254"/>
    </row>
    <row r="8" spans="1:31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171">
        <v>5</v>
      </c>
      <c r="F8" s="171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672"/>
      <c r="P8" s="1673"/>
      <c r="Q8" s="37"/>
      <c r="R8" s="1672"/>
      <c r="S8" s="1673"/>
      <c r="T8" s="37"/>
      <c r="U8" s="1672"/>
      <c r="V8" s="1673"/>
      <c r="W8" s="37"/>
      <c r="X8" s="1672"/>
      <c r="Y8" s="1673"/>
      <c r="Z8" s="37"/>
      <c r="AA8" s="37"/>
      <c r="AB8" s="37"/>
      <c r="AE8" s="254"/>
    </row>
    <row r="9" spans="1:31" s="38" customFormat="1" ht="19.5" thickBot="1">
      <c r="A9" s="1674" t="s">
        <v>170</v>
      </c>
      <c r="B9" s="1675"/>
      <c r="C9" s="1675"/>
      <c r="D9" s="1675"/>
      <c r="E9" s="1675"/>
      <c r="F9" s="1675"/>
      <c r="G9" s="1675"/>
      <c r="H9" s="1675"/>
      <c r="I9" s="1675"/>
      <c r="J9" s="1675"/>
      <c r="K9" s="1675"/>
      <c r="L9" s="1675"/>
      <c r="M9" s="1675"/>
      <c r="N9" s="1675"/>
      <c r="O9" s="1675"/>
      <c r="P9" s="1675"/>
      <c r="Q9" s="1675"/>
      <c r="R9" s="1675"/>
      <c r="S9" s="1675"/>
      <c r="T9" s="1675"/>
      <c r="U9" s="1675"/>
      <c r="V9" s="1675"/>
      <c r="W9" s="1675"/>
      <c r="X9" s="1675"/>
      <c r="Y9" s="1675"/>
      <c r="Z9" s="1675"/>
      <c r="AA9" s="1675"/>
      <c r="AB9" s="1676"/>
      <c r="AE9" s="254"/>
    </row>
    <row r="10" spans="1:31" s="38" customFormat="1" ht="16.5" thickBot="1">
      <c r="A10" s="1677" t="s">
        <v>84</v>
      </c>
      <c r="B10" s="1678"/>
      <c r="C10" s="1678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8"/>
      <c r="S10" s="1678"/>
      <c r="T10" s="1678"/>
      <c r="U10" s="1678"/>
      <c r="V10" s="1678"/>
      <c r="W10" s="1678"/>
      <c r="X10" s="1678"/>
      <c r="Y10" s="1679"/>
      <c r="Z10" s="1679"/>
      <c r="AA10" s="1679"/>
      <c r="AB10" s="1680"/>
      <c r="AE10" s="254"/>
    </row>
    <row r="11" spans="1:31" s="38" customFormat="1" ht="47.25">
      <c r="A11" s="174" t="s">
        <v>143</v>
      </c>
      <c r="B11" s="91" t="s">
        <v>268</v>
      </c>
      <c r="C11" s="90"/>
      <c r="D11" s="92"/>
      <c r="E11" s="92"/>
      <c r="F11" s="93"/>
      <c r="G11" s="172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681"/>
      <c r="P11" s="1682"/>
      <c r="Q11" s="92"/>
      <c r="R11" s="1681"/>
      <c r="S11" s="1682"/>
      <c r="T11" s="92"/>
      <c r="U11" s="1681"/>
      <c r="V11" s="1682"/>
      <c r="W11" s="95"/>
      <c r="X11" s="1683"/>
      <c r="Y11" s="1684"/>
      <c r="Z11" s="96"/>
      <c r="AA11" s="96"/>
      <c r="AB11" s="96"/>
      <c r="AE11" s="254"/>
    </row>
    <row r="12" spans="1:31" s="38" customFormat="1" ht="31.5">
      <c r="A12" s="175" t="s">
        <v>145</v>
      </c>
      <c r="B12" s="98" t="s">
        <v>37</v>
      </c>
      <c r="C12" s="97"/>
      <c r="D12" s="379">
        <v>3</v>
      </c>
      <c r="E12" s="88"/>
      <c r="F12" s="99"/>
      <c r="G12" s="151">
        <v>3</v>
      </c>
      <c r="H12" s="97">
        <f aca="true" t="shared" si="0" ref="H12:H23">G12*30</f>
        <v>90</v>
      </c>
      <c r="I12" s="97">
        <v>4</v>
      </c>
      <c r="J12" s="97"/>
      <c r="K12" s="97"/>
      <c r="L12" s="88" t="s">
        <v>133</v>
      </c>
      <c r="M12" s="54">
        <f aca="true" t="shared" si="1" ref="M12:M23">H12-I12</f>
        <v>86</v>
      </c>
      <c r="N12" s="39"/>
      <c r="O12" s="1651"/>
      <c r="P12" s="1651"/>
      <c r="Q12" s="377" t="s">
        <v>133</v>
      </c>
      <c r="R12" s="1685"/>
      <c r="S12" s="1686"/>
      <c r="T12" s="88"/>
      <c r="U12" s="1687"/>
      <c r="V12" s="1688"/>
      <c r="W12" s="100"/>
      <c r="X12" s="1689"/>
      <c r="Y12" s="1690"/>
      <c r="Z12" s="101"/>
      <c r="AA12" s="101"/>
      <c r="AB12" s="101"/>
      <c r="AE12" s="254"/>
    </row>
    <row r="13" spans="1:31" s="38" customFormat="1" ht="31.5">
      <c r="A13" s="175" t="s">
        <v>146</v>
      </c>
      <c r="B13" s="98" t="s">
        <v>37</v>
      </c>
      <c r="C13" s="380">
        <v>4</v>
      </c>
      <c r="D13" s="160"/>
      <c r="E13" s="160"/>
      <c r="F13" s="161"/>
      <c r="G13" s="151">
        <v>3.5</v>
      </c>
      <c r="H13" s="97">
        <f t="shared" si="0"/>
        <v>105</v>
      </c>
      <c r="I13" s="162">
        <v>4</v>
      </c>
      <c r="J13" s="162"/>
      <c r="K13" s="162"/>
      <c r="L13" s="160" t="s">
        <v>133</v>
      </c>
      <c r="M13" s="163">
        <f t="shared" si="1"/>
        <v>101</v>
      </c>
      <c r="N13" s="39"/>
      <c r="O13" s="1651"/>
      <c r="P13" s="1651"/>
      <c r="Q13" s="378"/>
      <c r="R13" s="1691" t="s">
        <v>133</v>
      </c>
      <c r="S13" s="1692"/>
      <c r="T13" s="88"/>
      <c r="U13" s="1687"/>
      <c r="V13" s="1688"/>
      <c r="W13" s="100"/>
      <c r="X13" s="1689"/>
      <c r="Y13" s="1690"/>
      <c r="Z13" s="101"/>
      <c r="AA13" s="101"/>
      <c r="AB13" s="101"/>
      <c r="AE13" s="254"/>
    </row>
    <row r="14" spans="1:31" s="38" customFormat="1" ht="15.75">
      <c r="A14" s="175" t="s">
        <v>144</v>
      </c>
      <c r="B14" s="244" t="s">
        <v>36</v>
      </c>
      <c r="C14" s="381">
        <v>3</v>
      </c>
      <c r="D14" s="151"/>
      <c r="E14" s="151"/>
      <c r="F14" s="102"/>
      <c r="G14" s="173">
        <v>4</v>
      </c>
      <c r="H14" s="151">
        <f t="shared" si="0"/>
        <v>120</v>
      </c>
      <c r="I14" s="151">
        <v>4</v>
      </c>
      <c r="J14" s="175" t="s">
        <v>133</v>
      </c>
      <c r="K14" s="151"/>
      <c r="L14" s="245"/>
      <c r="M14" s="245">
        <f t="shared" si="1"/>
        <v>116</v>
      </c>
      <c r="O14" s="1693"/>
      <c r="P14" s="1694"/>
      <c r="Q14" s="382" t="s">
        <v>133</v>
      </c>
      <c r="R14" s="1687"/>
      <c r="S14" s="1688"/>
      <c r="T14" s="175"/>
      <c r="U14" s="1693"/>
      <c r="V14" s="1694"/>
      <c r="W14" s="100"/>
      <c r="X14" s="1689"/>
      <c r="Y14" s="1690"/>
      <c r="Z14" s="101"/>
      <c r="AA14" s="101"/>
      <c r="AB14" s="101"/>
      <c r="AE14" s="254"/>
    </row>
    <row r="15" spans="1:31" s="38" customFormat="1" ht="15.75">
      <c r="A15" s="175" t="s">
        <v>147</v>
      </c>
      <c r="B15" s="244" t="s">
        <v>71</v>
      </c>
      <c r="C15" s="151"/>
      <c r="D15" s="381">
        <v>5</v>
      </c>
      <c r="E15" s="151"/>
      <c r="F15" s="102"/>
      <c r="G15" s="173">
        <v>2</v>
      </c>
      <c r="H15" s="151">
        <f t="shared" si="0"/>
        <v>60</v>
      </c>
      <c r="I15" s="151">
        <v>4</v>
      </c>
      <c r="J15" s="175" t="s">
        <v>133</v>
      </c>
      <c r="K15" s="151"/>
      <c r="L15" s="175"/>
      <c r="M15" s="245">
        <f t="shared" si="1"/>
        <v>56</v>
      </c>
      <c r="N15" s="175"/>
      <c r="O15" s="1693"/>
      <c r="P15" s="1694"/>
      <c r="R15" s="1687"/>
      <c r="S15" s="1688"/>
      <c r="T15" s="383" t="s">
        <v>133</v>
      </c>
      <c r="U15" s="1693"/>
      <c r="V15" s="1694"/>
      <c r="W15" s="100"/>
      <c r="X15" s="1689"/>
      <c r="Y15" s="1690"/>
      <c r="Z15" s="101"/>
      <c r="AA15" s="101"/>
      <c r="AB15" s="101"/>
      <c r="AE15" s="254"/>
    </row>
    <row r="16" spans="1:31" s="38" customFormat="1" ht="36.75" customHeight="1">
      <c r="A16" s="175" t="s">
        <v>148</v>
      </c>
      <c r="B16" s="244" t="s">
        <v>62</v>
      </c>
      <c r="C16" s="151">
        <v>4</v>
      </c>
      <c r="D16" s="151"/>
      <c r="E16" s="151"/>
      <c r="F16" s="102"/>
      <c r="G16" s="173">
        <v>3</v>
      </c>
      <c r="H16" s="151">
        <f t="shared" si="0"/>
        <v>90</v>
      </c>
      <c r="I16" s="151">
        <v>4</v>
      </c>
      <c r="J16" s="175" t="s">
        <v>133</v>
      </c>
      <c r="K16" s="151"/>
      <c r="L16" s="175"/>
      <c r="M16" s="245">
        <f t="shared" si="1"/>
        <v>86</v>
      </c>
      <c r="N16" s="175"/>
      <c r="O16" s="1693"/>
      <c r="P16" s="1694"/>
      <c r="Q16" s="175"/>
      <c r="R16" s="1693" t="s">
        <v>133</v>
      </c>
      <c r="S16" s="1694"/>
      <c r="T16" s="175"/>
      <c r="U16" s="1693"/>
      <c r="V16" s="1694"/>
      <c r="W16" s="100"/>
      <c r="X16" s="1689"/>
      <c r="Y16" s="1690"/>
      <c r="Z16" s="101"/>
      <c r="AA16" s="101"/>
      <c r="AB16" s="101"/>
      <c r="AE16" s="254"/>
    </row>
    <row r="17" spans="1:31" s="38" customFormat="1" ht="15.75">
      <c r="A17" s="176" t="s">
        <v>149</v>
      </c>
      <c r="B17" s="246" t="s">
        <v>95</v>
      </c>
      <c r="C17" s="247">
        <v>5</v>
      </c>
      <c r="D17" s="247"/>
      <c r="E17" s="247"/>
      <c r="F17" s="103"/>
      <c r="G17" s="248">
        <v>4.5</v>
      </c>
      <c r="H17" s="247">
        <f t="shared" si="0"/>
        <v>135</v>
      </c>
      <c r="I17" s="247">
        <v>4</v>
      </c>
      <c r="J17" s="384" t="s">
        <v>133</v>
      </c>
      <c r="K17" s="247"/>
      <c r="L17" s="249"/>
      <c r="M17" s="249">
        <f t="shared" si="1"/>
        <v>131</v>
      </c>
      <c r="N17" s="176"/>
      <c r="O17" s="1695"/>
      <c r="P17" s="1696"/>
      <c r="Q17" s="176"/>
      <c r="R17" s="1695"/>
      <c r="S17" s="1696"/>
      <c r="T17" s="384" t="s">
        <v>133</v>
      </c>
      <c r="U17" s="1697"/>
      <c r="V17" s="1698"/>
      <c r="W17" s="104"/>
      <c r="X17" s="1699"/>
      <c r="Y17" s="1700"/>
      <c r="Z17" s="105"/>
      <c r="AA17" s="105"/>
      <c r="AB17" s="105"/>
      <c r="AE17" s="254"/>
    </row>
    <row r="18" spans="1:31" s="395" customFormat="1" ht="15.75">
      <c r="A18" s="382" t="s">
        <v>269</v>
      </c>
      <c r="B18" s="388" t="s">
        <v>270</v>
      </c>
      <c r="C18" s="381"/>
      <c r="D18" s="381">
        <v>5</v>
      </c>
      <c r="E18" s="381"/>
      <c r="F18" s="389"/>
      <c r="G18" s="390">
        <v>3</v>
      </c>
      <c r="H18" s="381">
        <f t="shared" si="0"/>
        <v>90</v>
      </c>
      <c r="I18" s="381">
        <v>4</v>
      </c>
      <c r="J18" s="391" t="s">
        <v>133</v>
      </c>
      <c r="K18" s="381"/>
      <c r="L18" s="392"/>
      <c r="M18" s="392">
        <f t="shared" si="1"/>
        <v>86</v>
      </c>
      <c r="N18" s="382"/>
      <c r="O18" s="1701"/>
      <c r="P18" s="1702"/>
      <c r="Q18" s="382"/>
      <c r="R18" s="1701"/>
      <c r="S18" s="1702"/>
      <c r="T18" s="391" t="s">
        <v>133</v>
      </c>
      <c r="U18" s="1703"/>
      <c r="V18" s="1704"/>
      <c r="W18" s="393"/>
      <c r="X18" s="1705"/>
      <c r="Y18" s="1706"/>
      <c r="Z18" s="394"/>
      <c r="AA18" s="394"/>
      <c r="AB18" s="394"/>
      <c r="AE18" s="396"/>
    </row>
    <row r="19" spans="1:31" s="38" customFormat="1" ht="15.75">
      <c r="A19" s="382" t="s">
        <v>271</v>
      </c>
      <c r="B19" s="388" t="s">
        <v>272</v>
      </c>
      <c r="C19" s="151"/>
      <c r="D19" s="151">
        <v>5</v>
      </c>
      <c r="E19" s="151"/>
      <c r="F19" s="102"/>
      <c r="G19" s="390">
        <v>3</v>
      </c>
      <c r="H19" s="381">
        <f t="shared" si="0"/>
        <v>90</v>
      </c>
      <c r="I19" s="381">
        <v>4</v>
      </c>
      <c r="J19" s="391" t="s">
        <v>133</v>
      </c>
      <c r="K19" s="381"/>
      <c r="L19" s="392"/>
      <c r="M19" s="392">
        <f t="shared" si="1"/>
        <v>86</v>
      </c>
      <c r="N19" s="382"/>
      <c r="O19" s="1701"/>
      <c r="P19" s="1702"/>
      <c r="Q19" s="382"/>
      <c r="R19" s="1701"/>
      <c r="S19" s="1702"/>
      <c r="T19" s="391" t="s">
        <v>133</v>
      </c>
      <c r="U19" s="1697"/>
      <c r="V19" s="1698"/>
      <c r="W19" s="100"/>
      <c r="X19" s="1699"/>
      <c r="Y19" s="1700"/>
      <c r="Z19" s="101"/>
      <c r="AA19" s="101"/>
      <c r="AB19" s="101"/>
      <c r="AE19" s="254"/>
    </row>
    <row r="20" spans="1:31" s="38" customFormat="1" ht="15.75">
      <c r="A20" s="382" t="s">
        <v>273</v>
      </c>
      <c r="B20" s="388" t="s">
        <v>274</v>
      </c>
      <c r="C20" s="151"/>
      <c r="D20" s="151">
        <v>8</v>
      </c>
      <c r="E20" s="151"/>
      <c r="F20" s="102"/>
      <c r="G20" s="390">
        <v>3</v>
      </c>
      <c r="H20" s="381">
        <f t="shared" si="0"/>
        <v>90</v>
      </c>
      <c r="I20" s="381">
        <v>4</v>
      </c>
      <c r="J20" s="391" t="s">
        <v>133</v>
      </c>
      <c r="K20" s="381"/>
      <c r="L20" s="392"/>
      <c r="M20" s="392">
        <f t="shared" si="1"/>
        <v>86</v>
      </c>
      <c r="N20" s="382"/>
      <c r="O20" s="1701"/>
      <c r="P20" s="1702"/>
      <c r="Q20" s="382"/>
      <c r="R20" s="1701"/>
      <c r="S20" s="1702"/>
      <c r="T20" s="391"/>
      <c r="U20" s="1697"/>
      <c r="V20" s="1698"/>
      <c r="W20" s="100"/>
      <c r="X20" s="1707" t="s">
        <v>133</v>
      </c>
      <c r="Y20" s="1708"/>
      <c r="Z20" s="101"/>
      <c r="AA20" s="101"/>
      <c r="AB20" s="101"/>
      <c r="AE20" s="254"/>
    </row>
    <row r="21" spans="1:31" s="38" customFormat="1" ht="15.75">
      <c r="A21" s="382" t="s">
        <v>275</v>
      </c>
      <c r="B21" s="244" t="s">
        <v>276</v>
      </c>
      <c r="C21" s="151"/>
      <c r="D21" s="151">
        <v>7</v>
      </c>
      <c r="E21" s="151"/>
      <c r="F21" s="102"/>
      <c r="G21" s="390">
        <v>3</v>
      </c>
      <c r="H21" s="381">
        <f t="shared" si="0"/>
        <v>90</v>
      </c>
      <c r="I21" s="381">
        <v>4</v>
      </c>
      <c r="J21" s="391" t="s">
        <v>133</v>
      </c>
      <c r="K21" s="381"/>
      <c r="L21" s="392"/>
      <c r="M21" s="392">
        <f t="shared" si="1"/>
        <v>86</v>
      </c>
      <c r="N21" s="382"/>
      <c r="O21" s="1701"/>
      <c r="P21" s="1702"/>
      <c r="Q21" s="382"/>
      <c r="R21" s="1701"/>
      <c r="S21" s="1702"/>
      <c r="T21" s="391"/>
      <c r="U21" s="1697"/>
      <c r="V21" s="1698"/>
      <c r="W21" s="397" t="s">
        <v>133</v>
      </c>
      <c r="X21" s="1689"/>
      <c r="Y21" s="1690"/>
      <c r="Z21" s="101"/>
      <c r="AA21" s="101"/>
      <c r="AB21" s="101"/>
      <c r="AE21" s="254"/>
    </row>
    <row r="22" spans="1:31" s="38" customFormat="1" ht="15.75">
      <c r="A22" s="382" t="s">
        <v>277</v>
      </c>
      <c r="B22" s="244" t="s">
        <v>279</v>
      </c>
      <c r="C22" s="151"/>
      <c r="D22" s="151">
        <v>5</v>
      </c>
      <c r="E22" s="151"/>
      <c r="F22" s="102"/>
      <c r="G22" s="390">
        <v>3</v>
      </c>
      <c r="H22" s="381">
        <f t="shared" si="0"/>
        <v>90</v>
      </c>
      <c r="I22" s="381">
        <v>4</v>
      </c>
      <c r="J22" s="391" t="s">
        <v>133</v>
      </c>
      <c r="K22" s="381"/>
      <c r="L22" s="392"/>
      <c r="M22" s="392">
        <f t="shared" si="1"/>
        <v>86</v>
      </c>
      <c r="N22" s="382"/>
      <c r="O22" s="1701"/>
      <c r="P22" s="1702"/>
      <c r="Q22" s="382"/>
      <c r="R22" s="1701"/>
      <c r="S22" s="1702"/>
      <c r="T22" s="391" t="s">
        <v>133</v>
      </c>
      <c r="U22" s="1697"/>
      <c r="V22" s="1698"/>
      <c r="W22" s="100"/>
      <c r="X22" s="1689"/>
      <c r="Y22" s="1690"/>
      <c r="Z22" s="101"/>
      <c r="AA22" s="101"/>
      <c r="AB22" s="101"/>
      <c r="AE22" s="254"/>
    </row>
    <row r="23" spans="1:31" s="38" customFormat="1" ht="15.75">
      <c r="A23" s="382" t="s">
        <v>278</v>
      </c>
      <c r="B23" s="244" t="s">
        <v>280</v>
      </c>
      <c r="C23" s="151"/>
      <c r="D23" s="151">
        <v>7</v>
      </c>
      <c r="E23" s="151"/>
      <c r="F23" s="102"/>
      <c r="G23" s="390">
        <v>3</v>
      </c>
      <c r="H23" s="381">
        <f t="shared" si="0"/>
        <v>90</v>
      </c>
      <c r="I23" s="381">
        <v>4</v>
      </c>
      <c r="J23" s="391" t="s">
        <v>133</v>
      </c>
      <c r="K23" s="381"/>
      <c r="L23" s="392"/>
      <c r="M23" s="392">
        <f t="shared" si="1"/>
        <v>86</v>
      </c>
      <c r="N23" s="382"/>
      <c r="O23" s="1701"/>
      <c r="P23" s="1702"/>
      <c r="Q23" s="382"/>
      <c r="R23" s="1701"/>
      <c r="S23" s="1702"/>
      <c r="T23" s="391"/>
      <c r="U23" s="1709"/>
      <c r="V23" s="1709"/>
      <c r="W23" s="397" t="s">
        <v>133</v>
      </c>
      <c r="X23" s="1710"/>
      <c r="Y23" s="1710"/>
      <c r="Z23" s="101"/>
      <c r="AA23" s="101"/>
      <c r="AB23" s="101"/>
      <c r="AE23" s="254"/>
    </row>
    <row r="24" spans="1:31" s="38" customFormat="1" ht="15.75">
      <c r="A24" s="175"/>
      <c r="B24" s="244"/>
      <c r="C24" s="151"/>
      <c r="D24" s="151"/>
      <c r="E24" s="151"/>
      <c r="F24" s="102"/>
      <c r="G24" s="173"/>
      <c r="H24" s="151"/>
      <c r="I24" s="151"/>
      <c r="J24" s="112"/>
      <c r="K24" s="151"/>
      <c r="L24" s="245"/>
      <c r="M24" s="245"/>
      <c r="N24" s="175"/>
      <c r="O24" s="1693"/>
      <c r="P24" s="1694"/>
      <c r="Q24" s="175"/>
      <c r="R24" s="1693"/>
      <c r="S24" s="1694"/>
      <c r="T24" s="112"/>
      <c r="U24" s="1709"/>
      <c r="V24" s="1709"/>
      <c r="W24" s="100"/>
      <c r="X24" s="1710"/>
      <c r="Y24" s="1710"/>
      <c r="Z24" s="101"/>
      <c r="AA24" s="101"/>
      <c r="AB24" s="101"/>
      <c r="AE24" s="254"/>
    </row>
    <row r="25" spans="1:31" s="38" customFormat="1" ht="17.25" customHeight="1" thickBot="1">
      <c r="A25" s="1711" t="s">
        <v>88</v>
      </c>
      <c r="B25" s="1712"/>
      <c r="C25" s="1713"/>
      <c r="D25" s="1713"/>
      <c r="E25" s="1713"/>
      <c r="F25" s="1714"/>
      <c r="G25" s="385">
        <f>G11+G14+G15+G16+G17+G18+G19+G20+G21+G22+G23</f>
        <v>38</v>
      </c>
      <c r="H25" s="385">
        <f>H11+H14+H15+H16+H17+H18+H19+H20+H21+H22+H23</f>
        <v>1140</v>
      </c>
      <c r="I25" s="385">
        <f>SUM(I12:I24)</f>
        <v>48</v>
      </c>
      <c r="J25" s="385">
        <v>40</v>
      </c>
      <c r="K25" s="385"/>
      <c r="L25" s="385">
        <v>8</v>
      </c>
      <c r="M25" s="385">
        <f>H25-I25</f>
        <v>1092</v>
      </c>
      <c r="N25" s="386"/>
      <c r="O25" s="1715"/>
      <c r="P25" s="1716"/>
      <c r="Q25" s="466" t="s">
        <v>134</v>
      </c>
      <c r="R25" s="1717" t="s">
        <v>134</v>
      </c>
      <c r="S25" s="1718"/>
      <c r="T25" s="467" t="s">
        <v>281</v>
      </c>
      <c r="U25" s="1719"/>
      <c r="V25" s="1719"/>
      <c r="W25" s="468" t="s">
        <v>134</v>
      </c>
      <c r="X25" s="1720" t="s">
        <v>133</v>
      </c>
      <c r="Y25" s="1720"/>
      <c r="Z25" s="387"/>
      <c r="AA25" s="387"/>
      <c r="AB25" s="387"/>
      <c r="AE25" s="254"/>
    </row>
    <row r="26" spans="1:31" s="38" customFormat="1" ht="18.75" customHeight="1" thickBot="1">
      <c r="A26" s="1721" t="s">
        <v>85</v>
      </c>
      <c r="B26" s="1721"/>
      <c r="C26" s="1721"/>
      <c r="D26" s="1721"/>
      <c r="E26" s="1721"/>
      <c r="F26" s="1721"/>
      <c r="G26" s="1721"/>
      <c r="H26" s="1721"/>
      <c r="I26" s="1721"/>
      <c r="J26" s="1721"/>
      <c r="K26" s="1721"/>
      <c r="L26" s="1721"/>
      <c r="M26" s="1721"/>
      <c r="N26" s="1721"/>
      <c r="O26" s="1721"/>
      <c r="P26" s="1721"/>
      <c r="Q26" s="1721"/>
      <c r="R26" s="1721"/>
      <c r="S26" s="1721"/>
      <c r="T26" s="1721"/>
      <c r="U26" s="1722"/>
      <c r="V26" s="1722"/>
      <c r="W26" s="1721"/>
      <c r="X26" s="1722"/>
      <c r="Y26" s="1722"/>
      <c r="Z26" s="1721"/>
      <c r="AA26" s="1721"/>
      <c r="AB26" s="1721"/>
      <c r="AE26" s="254"/>
    </row>
    <row r="27" spans="1:31" s="38" customFormat="1" ht="18.75" customHeight="1">
      <c r="A27" s="175" t="s">
        <v>150</v>
      </c>
      <c r="B27" s="250" t="s">
        <v>50</v>
      </c>
      <c r="C27" s="112"/>
      <c r="D27" s="89">
        <v>3</v>
      </c>
      <c r="E27" s="89"/>
      <c r="F27" s="53"/>
      <c r="G27" s="365">
        <v>3</v>
      </c>
      <c r="H27" s="240">
        <f>G27*30</f>
        <v>90</v>
      </c>
      <c r="I27" s="241">
        <v>4</v>
      </c>
      <c r="J27" s="89">
        <v>4</v>
      </c>
      <c r="K27" s="89"/>
      <c r="L27" s="89"/>
      <c r="M27" s="245">
        <f>H27-I27</f>
        <v>86</v>
      </c>
      <c r="N27" s="175"/>
      <c r="O27" s="1723"/>
      <c r="P27" s="1724"/>
      <c r="Q27" s="175" t="s">
        <v>133</v>
      </c>
      <c r="R27" s="1723"/>
      <c r="S27" s="1724"/>
      <c r="T27" s="175"/>
      <c r="U27" s="1723"/>
      <c r="V27" s="1724"/>
      <c r="W27" s="108"/>
      <c r="X27" s="1725"/>
      <c r="Y27" s="1726"/>
      <c r="Z27" s="109"/>
      <c r="AA27" s="109"/>
      <c r="AB27" s="109"/>
      <c r="AE27" s="254"/>
    </row>
    <row r="28" spans="1:31" s="42" customFormat="1" ht="15.75">
      <c r="A28" s="175" t="s">
        <v>151</v>
      </c>
      <c r="B28" s="250" t="s">
        <v>41</v>
      </c>
      <c r="C28" s="89"/>
      <c r="D28" s="112"/>
      <c r="E28" s="112"/>
      <c r="F28" s="53"/>
      <c r="G28" s="366">
        <v>8</v>
      </c>
      <c r="H28" s="240">
        <f>G28*30</f>
        <v>240</v>
      </c>
      <c r="I28" s="241"/>
      <c r="J28" s="89"/>
      <c r="K28" s="89"/>
      <c r="L28" s="89"/>
      <c r="M28" s="245"/>
      <c r="N28" s="175"/>
      <c r="O28" s="1693"/>
      <c r="P28" s="1694"/>
      <c r="Q28" s="175"/>
      <c r="R28" s="1693"/>
      <c r="S28" s="1694"/>
      <c r="T28" s="175"/>
      <c r="U28" s="1693"/>
      <c r="V28" s="1694"/>
      <c r="W28" s="111"/>
      <c r="X28" s="1727"/>
      <c r="Y28" s="1728"/>
      <c r="Z28" s="110"/>
      <c r="AA28" s="110"/>
      <c r="AB28" s="110"/>
      <c r="AE28" s="255"/>
    </row>
    <row r="29" spans="1:31" s="409" customFormat="1" ht="15.75">
      <c r="A29" s="398" t="s">
        <v>162</v>
      </c>
      <c r="B29" s="399" t="s">
        <v>41</v>
      </c>
      <c r="C29" s="400"/>
      <c r="D29" s="400">
        <v>1</v>
      </c>
      <c r="E29" s="401"/>
      <c r="F29" s="402"/>
      <c r="G29" s="403">
        <v>4</v>
      </c>
      <c r="H29" s="404">
        <f>G29*30</f>
        <v>120</v>
      </c>
      <c r="I29" s="404">
        <v>8</v>
      </c>
      <c r="J29" s="470">
        <v>4</v>
      </c>
      <c r="K29" s="470">
        <v>4</v>
      </c>
      <c r="L29" s="405"/>
      <c r="M29" s="406">
        <f>H29-I29</f>
        <v>112</v>
      </c>
      <c r="N29" s="398" t="s">
        <v>134</v>
      </c>
      <c r="O29" s="1729"/>
      <c r="P29" s="1730"/>
      <c r="Q29" s="398"/>
      <c r="R29" s="1729"/>
      <c r="S29" s="1730"/>
      <c r="T29" s="398"/>
      <c r="U29" s="1729"/>
      <c r="V29" s="1730"/>
      <c r="W29" s="407"/>
      <c r="X29" s="1731"/>
      <c r="Y29" s="1732"/>
      <c r="Z29" s="408"/>
      <c r="AA29" s="408"/>
      <c r="AB29" s="408"/>
      <c r="AE29" s="410"/>
    </row>
    <row r="30" spans="1:31" s="409" customFormat="1" ht="15.75">
      <c r="A30" s="398" t="s">
        <v>163</v>
      </c>
      <c r="B30" s="399" t="s">
        <v>41</v>
      </c>
      <c r="C30" s="400">
        <v>2</v>
      </c>
      <c r="D30" s="401"/>
      <c r="E30" s="401"/>
      <c r="F30" s="402"/>
      <c r="G30" s="403">
        <v>4</v>
      </c>
      <c r="H30" s="404">
        <f>G30*30</f>
        <v>120</v>
      </c>
      <c r="I30" s="404">
        <v>12</v>
      </c>
      <c r="J30" s="470">
        <v>4</v>
      </c>
      <c r="K30" s="470">
        <v>8</v>
      </c>
      <c r="L30" s="405"/>
      <c r="M30" s="406">
        <f>H30-I30</f>
        <v>108</v>
      </c>
      <c r="N30" s="398"/>
      <c r="O30" s="1729" t="s">
        <v>282</v>
      </c>
      <c r="P30" s="1730"/>
      <c r="Q30" s="398"/>
      <c r="R30" s="1729"/>
      <c r="S30" s="1730"/>
      <c r="T30" s="398"/>
      <c r="U30" s="1729"/>
      <c r="V30" s="1730"/>
      <c r="W30" s="407"/>
      <c r="X30" s="1731"/>
      <c r="Y30" s="1732"/>
      <c r="Z30" s="408"/>
      <c r="AA30" s="408"/>
      <c r="AB30" s="408"/>
      <c r="AE30" s="410"/>
    </row>
    <row r="31" spans="1:31" s="42" customFormat="1" ht="15.75">
      <c r="A31" s="175" t="s">
        <v>152</v>
      </c>
      <c r="B31" s="250" t="s">
        <v>40</v>
      </c>
      <c r="C31" s="112"/>
      <c r="D31" s="112"/>
      <c r="E31" s="112"/>
      <c r="F31" s="53"/>
      <c r="G31" s="368">
        <f>G32+G33+G34</f>
        <v>16</v>
      </c>
      <c r="H31" s="241">
        <f aca="true" t="shared" si="2" ref="H31:H36">G31*30</f>
        <v>480</v>
      </c>
      <c r="I31" s="241"/>
      <c r="J31" s="89"/>
      <c r="K31" s="89"/>
      <c r="L31" s="89"/>
      <c r="M31" s="245"/>
      <c r="N31" s="175"/>
      <c r="O31" s="1693"/>
      <c r="P31" s="1694"/>
      <c r="Q31" s="175"/>
      <c r="R31" s="1693"/>
      <c r="S31" s="1694"/>
      <c r="T31" s="175"/>
      <c r="U31" s="1693"/>
      <c r="V31" s="1694"/>
      <c r="W31" s="111"/>
      <c r="X31" s="1727"/>
      <c r="Y31" s="1728"/>
      <c r="Z31" s="110"/>
      <c r="AA31" s="110"/>
      <c r="AB31" s="110"/>
      <c r="AE31" s="255"/>
    </row>
    <row r="32" spans="1:31" s="42" customFormat="1" ht="15.75">
      <c r="A32" s="175" t="s">
        <v>175</v>
      </c>
      <c r="B32" s="50" t="s">
        <v>40</v>
      </c>
      <c r="C32" s="51">
        <v>1</v>
      </c>
      <c r="D32" s="52"/>
      <c r="E32" s="52"/>
      <c r="F32" s="53"/>
      <c r="G32" s="367">
        <v>6.5</v>
      </c>
      <c r="H32" s="411">
        <f t="shared" si="2"/>
        <v>195</v>
      </c>
      <c r="I32" s="411">
        <v>16</v>
      </c>
      <c r="J32" s="413">
        <v>10</v>
      </c>
      <c r="K32" s="413"/>
      <c r="L32" s="471">
        <v>6</v>
      </c>
      <c r="M32" s="415">
        <f>H32-I32</f>
        <v>179</v>
      </c>
      <c r="N32" s="416" t="s">
        <v>240</v>
      </c>
      <c r="O32" s="1687"/>
      <c r="P32" s="1688"/>
      <c r="Q32" s="88"/>
      <c r="R32" s="1693"/>
      <c r="S32" s="1694"/>
      <c r="T32" s="88"/>
      <c r="U32" s="1693"/>
      <c r="V32" s="1694"/>
      <c r="W32" s="111"/>
      <c r="X32" s="1727"/>
      <c r="Y32" s="1728"/>
      <c r="Z32" s="110"/>
      <c r="AA32" s="110"/>
      <c r="AB32" s="110"/>
      <c r="AE32" s="255"/>
    </row>
    <row r="33" spans="1:31" s="42" customFormat="1" ht="15.75">
      <c r="A33" s="175" t="s">
        <v>176</v>
      </c>
      <c r="B33" s="50" t="s">
        <v>40</v>
      </c>
      <c r="C33" s="51">
        <v>2</v>
      </c>
      <c r="D33" s="52"/>
      <c r="E33" s="52"/>
      <c r="F33" s="53"/>
      <c r="G33" s="367">
        <v>6.5</v>
      </c>
      <c r="H33" s="107">
        <f t="shared" si="2"/>
        <v>195</v>
      </c>
      <c r="I33" s="411">
        <v>16</v>
      </c>
      <c r="J33" s="413">
        <v>10</v>
      </c>
      <c r="K33" s="413"/>
      <c r="L33" s="471">
        <v>6</v>
      </c>
      <c r="M33" s="415">
        <f>H33-I33</f>
        <v>179</v>
      </c>
      <c r="N33" s="416"/>
      <c r="O33" s="1733" t="s">
        <v>240</v>
      </c>
      <c r="P33" s="1734"/>
      <c r="Q33" s="88"/>
      <c r="R33" s="1693"/>
      <c r="S33" s="1694"/>
      <c r="T33" s="88"/>
      <c r="U33" s="1693"/>
      <c r="V33" s="1694"/>
      <c r="W33" s="111"/>
      <c r="X33" s="1727"/>
      <c r="Y33" s="1728"/>
      <c r="Z33" s="110"/>
      <c r="AA33" s="110"/>
      <c r="AB33" s="110"/>
      <c r="AE33" s="255"/>
    </row>
    <row r="34" spans="1:31" s="274" customFormat="1" ht="15.75">
      <c r="A34" s="417" t="s">
        <v>177</v>
      </c>
      <c r="B34" s="418" t="s">
        <v>40</v>
      </c>
      <c r="C34" s="419"/>
      <c r="D34" s="419">
        <v>3</v>
      </c>
      <c r="E34" s="420"/>
      <c r="F34" s="421"/>
      <c r="G34" s="422">
        <v>3</v>
      </c>
      <c r="H34" s="423">
        <f t="shared" si="2"/>
        <v>90</v>
      </c>
      <c r="I34" s="423">
        <v>10</v>
      </c>
      <c r="J34" s="419">
        <v>8</v>
      </c>
      <c r="K34" s="419"/>
      <c r="L34" s="472">
        <v>2</v>
      </c>
      <c r="M34" s="425">
        <f>H34-I34</f>
        <v>80</v>
      </c>
      <c r="N34" s="417"/>
      <c r="O34" s="1735"/>
      <c r="P34" s="1736"/>
      <c r="Q34" s="417" t="s">
        <v>228</v>
      </c>
      <c r="R34" s="1735"/>
      <c r="S34" s="1736"/>
      <c r="T34" s="417"/>
      <c r="U34" s="1735"/>
      <c r="V34" s="1736"/>
      <c r="W34" s="426"/>
      <c r="X34" s="1737"/>
      <c r="Y34" s="1738"/>
      <c r="Z34" s="427"/>
      <c r="AA34" s="427"/>
      <c r="AB34" s="427"/>
      <c r="AE34" s="428"/>
    </row>
    <row r="35" spans="1:31" s="42" customFormat="1" ht="31.5">
      <c r="A35" s="175" t="s">
        <v>178</v>
      </c>
      <c r="B35" s="50" t="s">
        <v>45</v>
      </c>
      <c r="C35" s="51"/>
      <c r="D35" s="52"/>
      <c r="E35" s="52"/>
      <c r="F35" s="53"/>
      <c r="G35" s="152">
        <v>8</v>
      </c>
      <c r="H35" s="107">
        <f t="shared" si="2"/>
        <v>240</v>
      </c>
      <c r="I35" s="107"/>
      <c r="J35" s="51"/>
      <c r="K35" s="51"/>
      <c r="L35" s="51"/>
      <c r="M35" s="54"/>
      <c r="N35" s="88"/>
      <c r="O35" s="1687"/>
      <c r="P35" s="1688"/>
      <c r="Q35" s="88"/>
      <c r="R35" s="1693"/>
      <c r="S35" s="1694"/>
      <c r="T35" s="88"/>
      <c r="U35" s="1693"/>
      <c r="V35" s="1694"/>
      <c r="W35" s="111"/>
      <c r="X35" s="1727"/>
      <c r="Y35" s="1728"/>
      <c r="Z35" s="110"/>
      <c r="AA35" s="110"/>
      <c r="AB35" s="110"/>
      <c r="AE35" s="255"/>
    </row>
    <row r="36" spans="1:31" s="42" customFormat="1" ht="31.5">
      <c r="A36" s="403" t="s">
        <v>179</v>
      </c>
      <c r="B36" s="429" t="s">
        <v>45</v>
      </c>
      <c r="C36" s="430"/>
      <c r="D36" s="430">
        <v>1</v>
      </c>
      <c r="E36" s="431"/>
      <c r="F36" s="402"/>
      <c r="G36" s="403">
        <v>4</v>
      </c>
      <c r="H36" s="411">
        <f t="shared" si="2"/>
        <v>120</v>
      </c>
      <c r="I36" s="411">
        <v>16</v>
      </c>
      <c r="J36" s="430">
        <v>8</v>
      </c>
      <c r="K36" s="430"/>
      <c r="L36" s="430">
        <v>8</v>
      </c>
      <c r="M36" s="415">
        <f>H36-I36</f>
        <v>104</v>
      </c>
      <c r="N36" s="416" t="s">
        <v>240</v>
      </c>
      <c r="O36" s="1687"/>
      <c r="P36" s="1688"/>
      <c r="Q36" s="88"/>
      <c r="R36" s="1693"/>
      <c r="S36" s="1694"/>
      <c r="T36" s="88"/>
      <c r="U36" s="1693"/>
      <c r="V36" s="1694"/>
      <c r="W36" s="111"/>
      <c r="X36" s="1727"/>
      <c r="Y36" s="1728"/>
      <c r="Z36" s="110"/>
      <c r="AA36" s="110"/>
      <c r="AB36" s="110"/>
      <c r="AE36" s="255"/>
    </row>
    <row r="37" spans="1:31" s="42" customFormat="1" ht="31.5">
      <c r="A37" s="151" t="s">
        <v>180</v>
      </c>
      <c r="B37" s="50" t="s">
        <v>45</v>
      </c>
      <c r="C37" s="51">
        <v>2</v>
      </c>
      <c r="D37" s="52"/>
      <c r="E37" s="52"/>
      <c r="F37" s="53"/>
      <c r="G37" s="151">
        <f>H37/30</f>
        <v>4</v>
      </c>
      <c r="H37" s="411">
        <v>120</v>
      </c>
      <c r="I37" s="411">
        <v>10</v>
      </c>
      <c r="J37" s="430"/>
      <c r="K37" s="430"/>
      <c r="L37" s="430">
        <v>10</v>
      </c>
      <c r="M37" s="415">
        <f>H37-I37</f>
        <v>110</v>
      </c>
      <c r="N37" s="416"/>
      <c r="O37" s="1739" t="s">
        <v>283</v>
      </c>
      <c r="P37" s="1740"/>
      <c r="Q37" s="88"/>
      <c r="R37" s="1693"/>
      <c r="S37" s="1694"/>
      <c r="T37" s="88"/>
      <c r="U37" s="1693"/>
      <c r="V37" s="1694"/>
      <c r="W37" s="111"/>
      <c r="X37" s="1727"/>
      <c r="Y37" s="1728"/>
      <c r="Z37" s="110"/>
      <c r="AA37" s="110"/>
      <c r="AB37" s="110"/>
      <c r="AE37" s="255"/>
    </row>
    <row r="38" spans="1:31" s="42" customFormat="1" ht="15.75">
      <c r="A38" s="175" t="s">
        <v>153</v>
      </c>
      <c r="B38" s="50" t="s">
        <v>43</v>
      </c>
      <c r="C38" s="52"/>
      <c r="D38" s="52"/>
      <c r="E38" s="52"/>
      <c r="F38" s="53"/>
      <c r="G38" s="152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687"/>
      <c r="P38" s="1688"/>
      <c r="Q38" s="88"/>
      <c r="R38" s="1693"/>
      <c r="S38" s="1694"/>
      <c r="T38" s="88"/>
      <c r="U38" s="1693"/>
      <c r="V38" s="1694"/>
      <c r="W38" s="111"/>
      <c r="X38" s="1727"/>
      <c r="Y38" s="1728"/>
      <c r="Z38" s="110"/>
      <c r="AA38" s="110"/>
      <c r="AB38" s="110"/>
      <c r="AE38" s="255"/>
    </row>
    <row r="39" spans="1:31" s="42" customFormat="1" ht="15.75">
      <c r="A39" s="175" t="s">
        <v>164</v>
      </c>
      <c r="B39" s="429" t="s">
        <v>43</v>
      </c>
      <c r="C39" s="430">
        <v>4</v>
      </c>
      <c r="D39" s="431"/>
      <c r="E39" s="431"/>
      <c r="F39" s="402"/>
      <c r="G39" s="403">
        <v>4</v>
      </c>
      <c r="H39" s="411">
        <f>G39*30</f>
        <v>120</v>
      </c>
      <c r="I39" s="411">
        <v>10</v>
      </c>
      <c r="J39" s="430">
        <v>8</v>
      </c>
      <c r="K39" s="430"/>
      <c r="L39" s="430">
        <v>2</v>
      </c>
      <c r="M39" s="415">
        <f aca="true" t="shared" si="3" ref="M39:M47">H39-I39</f>
        <v>110</v>
      </c>
      <c r="N39" s="416"/>
      <c r="O39" s="1733"/>
      <c r="P39" s="1734"/>
      <c r="Q39" s="416"/>
      <c r="R39" s="1733" t="s">
        <v>228</v>
      </c>
      <c r="S39" s="1734"/>
      <c r="T39" s="416"/>
      <c r="U39" s="1693"/>
      <c r="V39" s="1694"/>
      <c r="W39" s="111"/>
      <c r="X39" s="1727"/>
      <c r="Y39" s="1728"/>
      <c r="Z39" s="110"/>
      <c r="AA39" s="110"/>
      <c r="AB39" s="110"/>
      <c r="AE39" s="255"/>
    </row>
    <row r="40" spans="1:34" s="42" customFormat="1" ht="15.75">
      <c r="A40" s="175" t="s">
        <v>165</v>
      </c>
      <c r="B40" s="429" t="s">
        <v>43</v>
      </c>
      <c r="C40" s="430">
        <v>5</v>
      </c>
      <c r="D40" s="431"/>
      <c r="E40" s="431"/>
      <c r="F40" s="402"/>
      <c r="G40" s="403">
        <v>4</v>
      </c>
      <c r="H40" s="411">
        <f>G40*30</f>
        <v>120</v>
      </c>
      <c r="I40" s="411">
        <v>14</v>
      </c>
      <c r="J40" s="430">
        <v>10</v>
      </c>
      <c r="K40" s="430"/>
      <c r="L40" s="430">
        <v>4</v>
      </c>
      <c r="M40" s="415">
        <f t="shared" si="3"/>
        <v>106</v>
      </c>
      <c r="N40" s="416"/>
      <c r="O40" s="1733"/>
      <c r="P40" s="1734"/>
      <c r="Q40" s="416"/>
      <c r="R40" s="1733"/>
      <c r="S40" s="1734"/>
      <c r="T40" s="416" t="s">
        <v>286</v>
      </c>
      <c r="U40" s="1693"/>
      <c r="V40" s="1694"/>
      <c r="W40" s="111"/>
      <c r="X40" s="1727"/>
      <c r="Y40" s="1728"/>
      <c r="Z40" s="110"/>
      <c r="AA40" s="110"/>
      <c r="AB40" s="110"/>
      <c r="AE40" s="255"/>
      <c r="AG40" s="42">
        <v>46</v>
      </c>
      <c r="AH40" s="42">
        <v>10</v>
      </c>
    </row>
    <row r="41" spans="1:34" s="42" customFormat="1" ht="31.5">
      <c r="A41" s="175" t="s">
        <v>166</v>
      </c>
      <c r="B41" s="164" t="s">
        <v>159</v>
      </c>
      <c r="C41" s="89"/>
      <c r="D41" s="51"/>
      <c r="E41" s="51"/>
      <c r="F41" s="53"/>
      <c r="G41" s="152">
        <v>4</v>
      </c>
      <c r="H41" s="68">
        <v>120</v>
      </c>
      <c r="I41" s="107"/>
      <c r="J41" s="89"/>
      <c r="K41" s="51"/>
      <c r="L41" s="51"/>
      <c r="M41" s="54"/>
      <c r="N41" s="88"/>
      <c r="O41" s="1687"/>
      <c r="P41" s="1688"/>
      <c r="Q41" s="88"/>
      <c r="R41" s="1687"/>
      <c r="S41" s="1688"/>
      <c r="T41" s="88"/>
      <c r="U41" s="1693"/>
      <c r="V41" s="1694"/>
      <c r="W41" s="108"/>
      <c r="X41" s="1727"/>
      <c r="Y41" s="1728"/>
      <c r="AA41" s="109"/>
      <c r="AB41" s="109"/>
      <c r="AE41" s="255"/>
      <c r="AG41" s="42">
        <v>46</v>
      </c>
      <c r="AH41" s="42">
        <v>8</v>
      </c>
    </row>
    <row r="42" spans="1:34" s="42" customFormat="1" ht="15.75">
      <c r="A42" s="175" t="s">
        <v>256</v>
      </c>
      <c r="B42" s="369" t="s">
        <v>257</v>
      </c>
      <c r="C42" s="89"/>
      <c r="D42" s="430">
        <v>4</v>
      </c>
      <c r="E42" s="51"/>
      <c r="F42" s="53"/>
      <c r="G42" s="152">
        <v>2</v>
      </c>
      <c r="H42" s="68">
        <v>60</v>
      </c>
      <c r="I42" s="107">
        <v>4</v>
      </c>
      <c r="J42" s="89">
        <v>4</v>
      </c>
      <c r="K42" s="51"/>
      <c r="L42" s="51"/>
      <c r="M42" s="54">
        <f>H42-I42</f>
        <v>56</v>
      </c>
      <c r="N42" s="88"/>
      <c r="Q42" s="88"/>
      <c r="R42" s="1733" t="s">
        <v>133</v>
      </c>
      <c r="S42" s="1734"/>
      <c r="T42" s="88"/>
      <c r="U42" s="1693"/>
      <c r="V42" s="1694"/>
      <c r="W42" s="108"/>
      <c r="X42" s="1727"/>
      <c r="Y42" s="1728"/>
      <c r="Z42" s="108"/>
      <c r="AA42" s="109"/>
      <c r="AB42" s="109"/>
      <c r="AE42" s="255"/>
      <c r="AG42" s="42">
        <v>20</v>
      </c>
      <c r="AH42" s="42">
        <v>4</v>
      </c>
    </row>
    <row r="43" spans="1:34" s="42" customFormat="1" ht="15.75">
      <c r="A43" s="175" t="s">
        <v>258</v>
      </c>
      <c r="B43" s="370" t="s">
        <v>259</v>
      </c>
      <c r="C43" s="89">
        <v>9</v>
      </c>
      <c r="D43" s="51"/>
      <c r="E43" s="51"/>
      <c r="F43" s="53"/>
      <c r="G43" s="152">
        <v>2</v>
      </c>
      <c r="H43" s="68">
        <v>60</v>
      </c>
      <c r="I43" s="107">
        <v>4</v>
      </c>
      <c r="J43" s="89">
        <v>4</v>
      </c>
      <c r="K43" s="51"/>
      <c r="L43" s="51"/>
      <c r="M43" s="54">
        <f>H43-I43</f>
        <v>56</v>
      </c>
      <c r="N43" s="88"/>
      <c r="O43" s="1687"/>
      <c r="P43" s="1688"/>
      <c r="Q43" s="88"/>
      <c r="R43" s="1687"/>
      <c r="S43" s="1688"/>
      <c r="T43" s="88"/>
      <c r="U43" s="1693"/>
      <c r="V43" s="1694"/>
      <c r="W43" s="108"/>
      <c r="X43" s="1727"/>
      <c r="Y43" s="1728"/>
      <c r="Z43" s="108" t="s">
        <v>133</v>
      </c>
      <c r="AA43" s="109"/>
      <c r="AB43" s="109"/>
      <c r="AE43" s="255"/>
      <c r="AG43" s="42">
        <v>12</v>
      </c>
      <c r="AH43" s="42">
        <v>2</v>
      </c>
    </row>
    <row r="44" spans="1:34" s="42" customFormat="1" ht="15.75">
      <c r="A44" s="175" t="s">
        <v>154</v>
      </c>
      <c r="B44" s="429" t="s">
        <v>39</v>
      </c>
      <c r="C44" s="431"/>
      <c r="D44" s="431"/>
      <c r="E44" s="431"/>
      <c r="F44" s="402"/>
      <c r="G44" s="432">
        <f>G45+G46</f>
        <v>11</v>
      </c>
      <c r="H44" s="432">
        <f>H45+H46</f>
        <v>330</v>
      </c>
      <c r="I44" s="411"/>
      <c r="J44" s="430"/>
      <c r="K44" s="431"/>
      <c r="L44" s="430"/>
      <c r="M44" s="433"/>
      <c r="N44" s="416"/>
      <c r="O44" s="1733"/>
      <c r="P44" s="1734"/>
      <c r="Q44" s="408"/>
      <c r="R44" s="1733"/>
      <c r="S44" s="1734"/>
      <c r="T44" s="416"/>
      <c r="U44" s="1693"/>
      <c r="V44" s="1694"/>
      <c r="W44" s="111"/>
      <c r="X44" s="1727"/>
      <c r="Y44" s="1728"/>
      <c r="Z44" s="110"/>
      <c r="AA44" s="110"/>
      <c r="AB44" s="110"/>
      <c r="AE44" s="255"/>
      <c r="AG44" s="42">
        <v>12</v>
      </c>
      <c r="AH44" s="42">
        <v>2</v>
      </c>
    </row>
    <row r="45" spans="1:33" s="42" customFormat="1" ht="15.75">
      <c r="A45" s="175" t="s">
        <v>181</v>
      </c>
      <c r="B45" s="429" t="s">
        <v>39</v>
      </c>
      <c r="C45" s="430"/>
      <c r="D45" s="430">
        <v>1</v>
      </c>
      <c r="E45" s="431"/>
      <c r="F45" s="402"/>
      <c r="G45" s="403">
        <v>5.5</v>
      </c>
      <c r="H45" s="411">
        <f>G45*30</f>
        <v>165</v>
      </c>
      <c r="I45" s="411">
        <v>16</v>
      </c>
      <c r="J45" s="430">
        <v>10</v>
      </c>
      <c r="K45" s="430">
        <v>6</v>
      </c>
      <c r="L45" s="430"/>
      <c r="M45" s="433">
        <f t="shared" si="3"/>
        <v>149</v>
      </c>
      <c r="N45" s="416" t="s">
        <v>287</v>
      </c>
      <c r="O45" s="1733"/>
      <c r="P45" s="1734"/>
      <c r="Q45" s="416"/>
      <c r="R45" s="1733"/>
      <c r="S45" s="1734"/>
      <c r="T45" s="416"/>
      <c r="U45" s="1693"/>
      <c r="V45" s="1694"/>
      <c r="W45" s="111"/>
      <c r="X45" s="1727"/>
      <c r="Y45" s="1728"/>
      <c r="Z45" s="110"/>
      <c r="AA45" s="110"/>
      <c r="AB45" s="110"/>
      <c r="AE45" s="255"/>
      <c r="AG45" s="42">
        <v>4</v>
      </c>
    </row>
    <row r="46" spans="1:31" s="42" customFormat="1" ht="15.75">
      <c r="A46" s="175" t="s">
        <v>182</v>
      </c>
      <c r="B46" s="429" t="s">
        <v>39</v>
      </c>
      <c r="C46" s="430">
        <v>2</v>
      </c>
      <c r="D46" s="431"/>
      <c r="E46" s="431"/>
      <c r="F46" s="402"/>
      <c r="G46" s="403">
        <f>H46/30</f>
        <v>5.5</v>
      </c>
      <c r="H46" s="411">
        <v>165</v>
      </c>
      <c r="I46" s="411">
        <v>16</v>
      </c>
      <c r="J46" s="430">
        <v>10</v>
      </c>
      <c r="K46" s="430">
        <v>6</v>
      </c>
      <c r="L46" s="430"/>
      <c r="M46" s="433">
        <f t="shared" si="3"/>
        <v>149</v>
      </c>
      <c r="N46" s="416"/>
      <c r="O46" s="1733" t="s">
        <v>287</v>
      </c>
      <c r="P46" s="1734"/>
      <c r="Q46" s="416"/>
      <c r="R46" s="1733"/>
      <c r="S46" s="1734"/>
      <c r="T46" s="416"/>
      <c r="U46" s="1693"/>
      <c r="V46" s="1694"/>
      <c r="W46" s="111"/>
      <c r="X46" s="1727"/>
      <c r="Y46" s="1728"/>
      <c r="Z46" s="110"/>
      <c r="AA46" s="110"/>
      <c r="AB46" s="110"/>
      <c r="AE46" s="255"/>
    </row>
    <row r="47" spans="1:31" s="42" customFormat="1" ht="16.5" thickBot="1">
      <c r="A47" s="176" t="s">
        <v>155</v>
      </c>
      <c r="B47" s="434" t="s">
        <v>96</v>
      </c>
      <c r="C47" s="435">
        <v>3</v>
      </c>
      <c r="D47" s="436"/>
      <c r="E47" s="436"/>
      <c r="F47" s="437"/>
      <c r="G47" s="438">
        <f>H47/30</f>
        <v>5</v>
      </c>
      <c r="H47" s="439">
        <v>150</v>
      </c>
      <c r="I47" s="411">
        <v>10</v>
      </c>
      <c r="J47" s="430">
        <v>8</v>
      </c>
      <c r="K47" s="430"/>
      <c r="L47" s="430">
        <v>2</v>
      </c>
      <c r="M47" s="440">
        <f t="shared" si="3"/>
        <v>140</v>
      </c>
      <c r="N47" s="441"/>
      <c r="O47" s="1733"/>
      <c r="P47" s="1734"/>
      <c r="Q47" s="431" t="s">
        <v>228</v>
      </c>
      <c r="R47" s="1733"/>
      <c r="S47" s="1734"/>
      <c r="T47" s="441"/>
      <c r="U47" s="1693"/>
      <c r="V47" s="1694"/>
      <c r="W47" s="114"/>
      <c r="X47" s="1727"/>
      <c r="Y47" s="1728"/>
      <c r="Z47" s="115"/>
      <c r="AA47" s="115"/>
      <c r="AB47" s="115"/>
      <c r="AE47" s="255"/>
    </row>
    <row r="48" spans="1:31" s="42" customFormat="1" ht="16.5" thickBot="1">
      <c r="A48" s="1741" t="s">
        <v>87</v>
      </c>
      <c r="B48" s="1742"/>
      <c r="C48" s="1743"/>
      <c r="D48" s="1743"/>
      <c r="E48" s="1743"/>
      <c r="F48" s="1744"/>
      <c r="G48" s="181">
        <f>G27+G28+G31+G35+G38+G41+G44+G47</f>
        <v>63</v>
      </c>
      <c r="H48" s="181">
        <f>H27+H28+H31+H35+H38+H41+H44+H47</f>
        <v>1890</v>
      </c>
      <c r="I48" s="159">
        <f>SUM(I27:I47)</f>
        <v>166</v>
      </c>
      <c r="J48" s="159">
        <f>SUM(J27:J47)</f>
        <v>102</v>
      </c>
      <c r="K48" s="159">
        <f>SUM(K27:K47)</f>
        <v>24</v>
      </c>
      <c r="L48" s="159">
        <f>SUM(L27:L47)</f>
        <v>40</v>
      </c>
      <c r="M48" s="159">
        <f>SUM(M27:M47)</f>
        <v>1724</v>
      </c>
      <c r="N48" s="469" t="s">
        <v>294</v>
      </c>
      <c r="O48" s="1745" t="s">
        <v>293</v>
      </c>
      <c r="P48" s="1746"/>
      <c r="Q48" s="284" t="s">
        <v>248</v>
      </c>
      <c r="R48" s="1747" t="s">
        <v>286</v>
      </c>
      <c r="S48" s="1748"/>
      <c r="T48" s="284" t="s">
        <v>286</v>
      </c>
      <c r="U48" s="1749"/>
      <c r="V48" s="1750"/>
      <c r="W48" s="150"/>
      <c r="X48" s="1749"/>
      <c r="Y48" s="1750"/>
      <c r="Z48" s="150" t="s">
        <v>133</v>
      </c>
      <c r="AA48" s="150"/>
      <c r="AB48" s="285"/>
      <c r="AE48" s="255"/>
    </row>
    <row r="49" spans="1:31" s="42" customFormat="1" ht="15.75">
      <c r="A49" s="1751" t="s">
        <v>160</v>
      </c>
      <c r="B49" s="1275"/>
      <c r="C49" s="1275"/>
      <c r="D49" s="1275"/>
      <c r="E49" s="1275"/>
      <c r="F49" s="1275"/>
      <c r="G49" s="1275"/>
      <c r="H49" s="1275"/>
      <c r="I49" s="1275"/>
      <c r="J49" s="1275"/>
      <c r="K49" s="1275"/>
      <c r="L49" s="1275"/>
      <c r="M49" s="1275"/>
      <c r="N49" s="1275"/>
      <c r="O49" s="1275"/>
      <c r="P49" s="1275"/>
      <c r="Q49" s="1275"/>
      <c r="R49" s="1275"/>
      <c r="S49" s="1275"/>
      <c r="T49" s="1275"/>
      <c r="U49" s="1275"/>
      <c r="V49" s="1275"/>
      <c r="W49" s="1275"/>
      <c r="X49" s="1275"/>
      <c r="Y49" s="1275"/>
      <c r="Z49" s="1275"/>
      <c r="AA49" s="1275"/>
      <c r="AB49" s="1276"/>
      <c r="AE49" s="255"/>
    </row>
    <row r="50" spans="1:31" s="42" customFormat="1" ht="15.75">
      <c r="A50" s="1752" t="s">
        <v>161</v>
      </c>
      <c r="B50" s="1753"/>
      <c r="C50" s="1753"/>
      <c r="D50" s="1753"/>
      <c r="E50" s="1753"/>
      <c r="F50" s="1753"/>
      <c r="G50" s="1753"/>
      <c r="H50" s="1753"/>
      <c r="I50" s="1753"/>
      <c r="J50" s="1753"/>
      <c r="K50" s="1753"/>
      <c r="L50" s="1753"/>
      <c r="M50" s="1753"/>
      <c r="N50" s="1753"/>
      <c r="O50" s="1753"/>
      <c r="P50" s="1753"/>
      <c r="Q50" s="1753"/>
      <c r="R50" s="1753"/>
      <c r="S50" s="1753"/>
      <c r="T50" s="1753"/>
      <c r="U50" s="1753"/>
      <c r="V50" s="1753"/>
      <c r="W50" s="1753"/>
      <c r="X50" s="1753"/>
      <c r="Y50" s="1753"/>
      <c r="Z50" s="1753"/>
      <c r="AA50" s="1753"/>
      <c r="AB50" s="1754"/>
      <c r="AE50" s="255"/>
    </row>
    <row r="51" spans="1:31" s="42" customFormat="1" ht="15.75">
      <c r="A51" s="1752" t="s">
        <v>236</v>
      </c>
      <c r="B51" s="1753"/>
      <c r="C51" s="1753"/>
      <c r="D51" s="1753"/>
      <c r="E51" s="1753"/>
      <c r="F51" s="1753"/>
      <c r="G51" s="1753"/>
      <c r="H51" s="1753"/>
      <c r="I51" s="1753"/>
      <c r="J51" s="1753"/>
      <c r="K51" s="1753"/>
      <c r="L51" s="1753"/>
      <c r="M51" s="1753"/>
      <c r="N51" s="1753"/>
      <c r="O51" s="1753"/>
      <c r="P51" s="1753"/>
      <c r="Q51" s="1753"/>
      <c r="R51" s="1753"/>
      <c r="S51" s="1753"/>
      <c r="T51" s="1753"/>
      <c r="U51" s="1753"/>
      <c r="V51" s="1753"/>
      <c r="W51" s="1753"/>
      <c r="X51" s="1753"/>
      <c r="Y51" s="1753"/>
      <c r="Z51" s="1753"/>
      <c r="AA51" s="1753"/>
      <c r="AB51" s="1754"/>
      <c r="AE51" s="255"/>
    </row>
    <row r="52" spans="1:31" s="42" customFormat="1" ht="31.5">
      <c r="A52" s="175" t="s">
        <v>183</v>
      </c>
      <c r="B52" s="180" t="s">
        <v>46</v>
      </c>
      <c r="C52" s="40">
        <v>6</v>
      </c>
      <c r="D52" s="179"/>
      <c r="E52" s="179"/>
      <c r="F52" s="179"/>
      <c r="G52" s="442">
        <v>5</v>
      </c>
      <c r="H52" s="243">
        <f>G52*30</f>
        <v>150</v>
      </c>
      <c r="I52" s="107">
        <v>12</v>
      </c>
      <c r="J52" s="51">
        <v>8</v>
      </c>
      <c r="K52" s="51"/>
      <c r="L52" s="51">
        <v>4</v>
      </c>
      <c r="M52" s="94">
        <f>H52-I52</f>
        <v>138</v>
      </c>
      <c r="N52" s="92"/>
      <c r="O52" s="1687"/>
      <c r="P52" s="1688"/>
      <c r="Q52" s="92"/>
      <c r="R52" s="1687"/>
      <c r="S52" s="1688"/>
      <c r="T52" s="92"/>
      <c r="U52" s="1755" t="s">
        <v>282</v>
      </c>
      <c r="V52" s="1756"/>
      <c r="W52" s="179"/>
      <c r="X52" s="1757"/>
      <c r="Y52" s="1758"/>
      <c r="Z52" s="179"/>
      <c r="AA52" s="179"/>
      <c r="AB52" s="179"/>
      <c r="AE52" s="255"/>
    </row>
    <row r="53" spans="1:31" s="42" customFormat="1" ht="15.75">
      <c r="A53" s="175" t="s">
        <v>184</v>
      </c>
      <c r="B53" s="50" t="s">
        <v>49</v>
      </c>
      <c r="C53" s="51">
        <v>6</v>
      </c>
      <c r="D53" s="52"/>
      <c r="E53" s="52"/>
      <c r="F53" s="53"/>
      <c r="G53" s="443">
        <v>4</v>
      </c>
      <c r="H53" s="243">
        <f>G53*30</f>
        <v>120</v>
      </c>
      <c r="I53" s="107">
        <v>12</v>
      </c>
      <c r="J53" s="51">
        <v>8</v>
      </c>
      <c r="K53" s="51"/>
      <c r="L53" s="51">
        <v>4</v>
      </c>
      <c r="M53" s="54">
        <f>H53-I53</f>
        <v>108</v>
      </c>
      <c r="N53" s="88"/>
      <c r="O53" s="1687"/>
      <c r="P53" s="1688"/>
      <c r="Q53" s="88"/>
      <c r="R53" s="1687"/>
      <c r="S53" s="1688"/>
      <c r="T53" s="88"/>
      <c r="U53" s="1755" t="s">
        <v>282</v>
      </c>
      <c r="V53" s="1756"/>
      <c r="W53" s="108"/>
      <c r="X53" s="1757"/>
      <c r="Y53" s="1758"/>
      <c r="Z53" s="109"/>
      <c r="AA53" s="109"/>
      <c r="AB53" s="109"/>
      <c r="AE53" s="255"/>
    </row>
    <row r="54" spans="1:31" s="42" customFormat="1" ht="15.75">
      <c r="A54" s="175" t="s">
        <v>185</v>
      </c>
      <c r="B54" s="356" t="s">
        <v>47</v>
      </c>
      <c r="C54" s="323"/>
      <c r="D54" s="52"/>
      <c r="E54" s="52"/>
      <c r="F54" s="53"/>
      <c r="G54" s="443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687"/>
      <c r="P54" s="1688"/>
      <c r="Q54" s="88"/>
      <c r="R54" s="1687"/>
      <c r="S54" s="1688"/>
      <c r="T54" s="88"/>
      <c r="U54" s="1687"/>
      <c r="V54" s="1688"/>
      <c r="W54" s="108"/>
      <c r="X54" s="1757"/>
      <c r="Y54" s="1758"/>
      <c r="Z54" s="109"/>
      <c r="AA54" s="109"/>
      <c r="AB54" s="109"/>
      <c r="AE54" s="255"/>
    </row>
    <row r="55" spans="1:31" s="42" customFormat="1" ht="15.75">
      <c r="A55" s="175" t="s">
        <v>219</v>
      </c>
      <c r="B55" s="356" t="s">
        <v>47</v>
      </c>
      <c r="C55" s="323">
        <v>6</v>
      </c>
      <c r="D55" s="52"/>
      <c r="E55" s="52"/>
      <c r="F55" s="110"/>
      <c r="G55" s="443">
        <v>7.5</v>
      </c>
      <c r="H55" s="68">
        <f>G55*30</f>
        <v>225</v>
      </c>
      <c r="I55" s="107">
        <v>16</v>
      </c>
      <c r="J55" s="51">
        <v>10</v>
      </c>
      <c r="K55" s="51"/>
      <c r="L55" s="51">
        <v>6</v>
      </c>
      <c r="M55" s="54">
        <f aca="true" t="shared" si="4" ref="M55:M61">H55-I55</f>
        <v>209</v>
      </c>
      <c r="N55" s="88"/>
      <c r="O55" s="1687"/>
      <c r="P55" s="1688"/>
      <c r="Q55" s="88"/>
      <c r="R55" s="1687"/>
      <c r="S55" s="1688"/>
      <c r="T55" s="88"/>
      <c r="U55" s="1755" t="s">
        <v>240</v>
      </c>
      <c r="V55" s="1756"/>
      <c r="W55" s="108"/>
      <c r="X55" s="1757"/>
      <c r="Y55" s="1758"/>
      <c r="Z55" s="109"/>
      <c r="AA55" s="109"/>
      <c r="AB55" s="109"/>
      <c r="AE55" s="255"/>
    </row>
    <row r="56" spans="1:31" s="42" customFormat="1" ht="15.75">
      <c r="A56" s="175" t="s">
        <v>220</v>
      </c>
      <c r="B56" s="356" t="s">
        <v>79</v>
      </c>
      <c r="C56" s="323"/>
      <c r="D56" s="52"/>
      <c r="E56" s="51">
        <v>7</v>
      </c>
      <c r="F56" s="53"/>
      <c r="G56" s="443">
        <v>2.5</v>
      </c>
      <c r="H56" s="68">
        <f>G56*30</f>
        <v>75</v>
      </c>
      <c r="I56" s="107">
        <v>8</v>
      </c>
      <c r="J56" s="51"/>
      <c r="K56" s="51"/>
      <c r="L56" s="51">
        <v>8</v>
      </c>
      <c r="M56" s="54">
        <f t="shared" si="4"/>
        <v>67</v>
      </c>
      <c r="N56" s="88"/>
      <c r="O56" s="1687"/>
      <c r="P56" s="1688"/>
      <c r="Q56" s="88"/>
      <c r="R56" s="1687"/>
      <c r="S56" s="1688"/>
      <c r="T56" s="88"/>
      <c r="U56" s="1687"/>
      <c r="V56" s="1688"/>
      <c r="W56" s="108" t="s">
        <v>97</v>
      </c>
      <c r="X56" s="1757"/>
      <c r="Y56" s="1758"/>
      <c r="Z56" s="109"/>
      <c r="AA56" s="109"/>
      <c r="AB56" s="109"/>
      <c r="AE56" s="255"/>
    </row>
    <row r="57" spans="1:31" s="42" customFormat="1" ht="31.5">
      <c r="A57" s="175" t="s">
        <v>186</v>
      </c>
      <c r="B57" s="356" t="s">
        <v>48</v>
      </c>
      <c r="C57" s="323">
        <v>7</v>
      </c>
      <c r="D57" s="51"/>
      <c r="E57" s="51"/>
      <c r="F57" s="53"/>
      <c r="G57" s="366">
        <v>7</v>
      </c>
      <c r="H57" s="107">
        <v>240</v>
      </c>
      <c r="I57" s="411">
        <v>12</v>
      </c>
      <c r="J57" s="430">
        <v>8</v>
      </c>
      <c r="K57" s="51"/>
      <c r="L57" s="51">
        <v>4</v>
      </c>
      <c r="M57" s="54">
        <f t="shared" si="4"/>
        <v>228</v>
      </c>
      <c r="N57" s="88"/>
      <c r="O57" s="1687"/>
      <c r="P57" s="1688"/>
      <c r="Q57" s="88"/>
      <c r="R57" s="1687"/>
      <c r="S57" s="1688"/>
      <c r="T57" s="88"/>
      <c r="U57" s="1687"/>
      <c r="V57" s="1688"/>
      <c r="W57" s="108" t="s">
        <v>282</v>
      </c>
      <c r="X57" s="1757"/>
      <c r="Y57" s="1758"/>
      <c r="Z57" s="109"/>
      <c r="AA57" s="109"/>
      <c r="AB57" s="109"/>
      <c r="AE57" s="255"/>
    </row>
    <row r="58" spans="1:31" s="42" customFormat="1" ht="15.75">
      <c r="A58" s="175" t="s">
        <v>187</v>
      </c>
      <c r="B58" s="356" t="s">
        <v>94</v>
      </c>
      <c r="C58" s="444">
        <v>5</v>
      </c>
      <c r="D58" s="52"/>
      <c r="E58" s="52"/>
      <c r="F58" s="53"/>
      <c r="G58" s="443">
        <v>4</v>
      </c>
      <c r="H58" s="68">
        <f aca="true" t="shared" si="5" ref="H58:H63">G58*30</f>
        <v>120</v>
      </c>
      <c r="I58" s="107">
        <v>8</v>
      </c>
      <c r="J58" s="430">
        <v>8</v>
      </c>
      <c r="K58" s="51"/>
      <c r="L58" s="52"/>
      <c r="M58" s="54">
        <f t="shared" si="4"/>
        <v>112</v>
      </c>
      <c r="N58" s="88"/>
      <c r="O58" s="1687"/>
      <c r="P58" s="1688"/>
      <c r="Q58" s="88"/>
      <c r="R58" s="1687"/>
      <c r="S58" s="1688"/>
      <c r="T58" s="52" t="s">
        <v>134</v>
      </c>
      <c r="U58" s="1755"/>
      <c r="V58" s="1756"/>
      <c r="W58" s="108"/>
      <c r="X58" s="1757"/>
      <c r="Y58" s="1758"/>
      <c r="Z58" s="109"/>
      <c r="AA58" s="109"/>
      <c r="AB58" s="109"/>
      <c r="AE58" s="255"/>
    </row>
    <row r="59" spans="1:31" s="42" customFormat="1" ht="15.75">
      <c r="A59" s="175" t="s">
        <v>188</v>
      </c>
      <c r="B59" s="50" t="s">
        <v>42</v>
      </c>
      <c r="C59" s="52"/>
      <c r="D59" s="52"/>
      <c r="E59" s="52"/>
      <c r="F59" s="53"/>
      <c r="G59" s="366">
        <f>G60+G61</f>
        <v>9</v>
      </c>
      <c r="H59" s="242">
        <f t="shared" si="5"/>
        <v>270</v>
      </c>
      <c r="I59" s="241"/>
      <c r="J59" s="51"/>
      <c r="K59" s="51"/>
      <c r="L59" s="51"/>
      <c r="M59" s="54"/>
      <c r="N59" s="88"/>
      <c r="O59" s="1687"/>
      <c r="P59" s="1688"/>
      <c r="Q59" s="88"/>
      <c r="R59" s="1687"/>
      <c r="S59" s="1688"/>
      <c r="T59" s="88"/>
      <c r="U59" s="1687"/>
      <c r="V59" s="1688"/>
      <c r="W59" s="111"/>
      <c r="X59" s="1757"/>
      <c r="Y59" s="1758"/>
      <c r="Z59" s="110"/>
      <c r="AA59" s="110"/>
      <c r="AB59" s="110"/>
      <c r="AE59" s="255"/>
    </row>
    <row r="60" spans="1:34" s="42" customFormat="1" ht="15.75">
      <c r="A60" s="175" t="s">
        <v>193</v>
      </c>
      <c r="B60" s="50" t="s">
        <v>42</v>
      </c>
      <c r="C60" s="51">
        <v>3</v>
      </c>
      <c r="D60" s="52"/>
      <c r="E60" s="52"/>
      <c r="F60" s="53"/>
      <c r="G60" s="367">
        <v>4</v>
      </c>
      <c r="H60" s="445">
        <f t="shared" si="5"/>
        <v>120</v>
      </c>
      <c r="I60" s="446">
        <v>14</v>
      </c>
      <c r="J60" s="447">
        <v>8</v>
      </c>
      <c r="K60" s="447"/>
      <c r="L60" s="447">
        <v>6</v>
      </c>
      <c r="M60" s="448">
        <f t="shared" si="4"/>
        <v>106</v>
      </c>
      <c r="N60" s="449"/>
      <c r="O60" s="1759"/>
      <c r="P60" s="1760"/>
      <c r="Q60" s="450" t="s">
        <v>286</v>
      </c>
      <c r="R60" s="1687"/>
      <c r="S60" s="1688"/>
      <c r="T60" s="88"/>
      <c r="U60" s="1687"/>
      <c r="V60" s="1688"/>
      <c r="W60" s="111"/>
      <c r="X60" s="1757"/>
      <c r="Y60" s="1758"/>
      <c r="Z60" s="110"/>
      <c r="AA60" s="110"/>
      <c r="AB60" s="110"/>
      <c r="AE60" s="255"/>
      <c r="AG60" s="42">
        <v>20</v>
      </c>
      <c r="AH60" s="42">
        <v>2</v>
      </c>
    </row>
    <row r="61" spans="1:34" s="42" customFormat="1" ht="15.75">
      <c r="A61" s="175" t="s">
        <v>221</v>
      </c>
      <c r="B61" s="50" t="s">
        <v>75</v>
      </c>
      <c r="C61" s="51">
        <v>4</v>
      </c>
      <c r="D61" s="52"/>
      <c r="E61" s="52"/>
      <c r="F61" s="53"/>
      <c r="G61" s="367">
        <v>5</v>
      </c>
      <c r="H61" s="242">
        <f t="shared" si="5"/>
        <v>150</v>
      </c>
      <c r="I61" s="411">
        <v>14</v>
      </c>
      <c r="J61" s="430">
        <v>8</v>
      </c>
      <c r="K61" s="430"/>
      <c r="L61" s="430">
        <v>6</v>
      </c>
      <c r="M61" s="415">
        <f t="shared" si="4"/>
        <v>136</v>
      </c>
      <c r="N61" s="88"/>
      <c r="O61" s="1687"/>
      <c r="P61" s="1688"/>
      <c r="Q61" s="88"/>
      <c r="R61" s="1755" t="s">
        <v>286</v>
      </c>
      <c r="S61" s="1756"/>
      <c r="T61" s="88"/>
      <c r="U61" s="1687"/>
      <c r="V61" s="1688"/>
      <c r="W61" s="111"/>
      <c r="X61" s="1757"/>
      <c r="Y61" s="1758"/>
      <c r="Z61" s="110"/>
      <c r="AA61" s="110"/>
      <c r="AB61" s="110"/>
      <c r="AE61" s="255"/>
      <c r="AG61" s="42">
        <v>12</v>
      </c>
      <c r="AH61" s="42">
        <v>2</v>
      </c>
    </row>
    <row r="62" spans="1:34" s="42" customFormat="1" ht="31.5">
      <c r="A62" s="175" t="s">
        <v>189</v>
      </c>
      <c r="B62" s="429" t="s">
        <v>288</v>
      </c>
      <c r="C62" s="52"/>
      <c r="D62" s="52"/>
      <c r="E62" s="52"/>
      <c r="F62" s="53">
        <v>6</v>
      </c>
      <c r="G62" s="151">
        <v>1</v>
      </c>
      <c r="H62" s="242">
        <v>30</v>
      </c>
      <c r="I62" s="241">
        <v>4</v>
      </c>
      <c r="J62" s="52"/>
      <c r="K62" s="51"/>
      <c r="L62" s="474">
        <v>4</v>
      </c>
      <c r="M62" s="113">
        <f>H62-I62</f>
        <v>26</v>
      </c>
      <c r="N62" s="88"/>
      <c r="O62" s="1687"/>
      <c r="P62" s="1688"/>
      <c r="Q62" s="88"/>
      <c r="R62" s="1687"/>
      <c r="S62" s="1688"/>
      <c r="T62" s="88"/>
      <c r="U62" s="1687" t="s">
        <v>133</v>
      </c>
      <c r="V62" s="1688"/>
      <c r="W62" s="111"/>
      <c r="X62" s="1757"/>
      <c r="Y62" s="1758"/>
      <c r="Z62" s="110"/>
      <c r="AA62" s="110"/>
      <c r="AB62" s="110"/>
      <c r="AE62" s="255"/>
      <c r="AG62" s="42">
        <v>20</v>
      </c>
      <c r="AH62" s="42">
        <v>2</v>
      </c>
    </row>
    <row r="63" spans="1:34" s="42" customFormat="1" ht="15.75">
      <c r="A63" s="175" t="s">
        <v>222</v>
      </c>
      <c r="B63" s="50" t="s">
        <v>44</v>
      </c>
      <c r="C63" s="51">
        <v>5</v>
      </c>
      <c r="D63" s="52"/>
      <c r="E63" s="52"/>
      <c r="F63" s="110"/>
      <c r="G63" s="366">
        <v>5</v>
      </c>
      <c r="H63" s="242">
        <f t="shared" si="5"/>
        <v>150</v>
      </c>
      <c r="I63" s="107">
        <v>14</v>
      </c>
      <c r="J63" s="430">
        <v>8</v>
      </c>
      <c r="K63" s="430"/>
      <c r="L63" s="430">
        <v>6</v>
      </c>
      <c r="M63" s="54">
        <f>H63-I63</f>
        <v>136</v>
      </c>
      <c r="N63" s="88"/>
      <c r="O63" s="1687"/>
      <c r="P63" s="1688"/>
      <c r="Q63" s="88"/>
      <c r="R63" s="1687"/>
      <c r="S63" s="1688"/>
      <c r="T63" s="52" t="s">
        <v>286</v>
      </c>
      <c r="U63" s="1687"/>
      <c r="V63" s="1688"/>
      <c r="W63" s="111"/>
      <c r="X63" s="1757"/>
      <c r="Y63" s="1758"/>
      <c r="Z63" s="110"/>
      <c r="AA63" s="110"/>
      <c r="AB63" s="110"/>
      <c r="AE63" s="255"/>
      <c r="AG63" s="42">
        <v>48</v>
      </c>
      <c r="AH63" s="42">
        <v>4</v>
      </c>
    </row>
    <row r="64" spans="1:34" s="42" customFormat="1" ht="15.75">
      <c r="A64" s="175" t="s">
        <v>190</v>
      </c>
      <c r="B64" s="50" t="s">
        <v>72</v>
      </c>
      <c r="C64" s="51">
        <v>6</v>
      </c>
      <c r="D64" s="51"/>
      <c r="E64" s="51"/>
      <c r="F64" s="53"/>
      <c r="G64" s="366">
        <v>3</v>
      </c>
      <c r="H64" s="240">
        <v>90</v>
      </c>
      <c r="I64" s="241">
        <v>8</v>
      </c>
      <c r="J64" s="51">
        <v>8</v>
      </c>
      <c r="K64" s="51"/>
      <c r="L64" s="52"/>
      <c r="M64" s="54">
        <f>H64-I64</f>
        <v>82</v>
      </c>
      <c r="N64" s="88"/>
      <c r="O64" s="1687"/>
      <c r="P64" s="1688"/>
      <c r="Q64" s="88"/>
      <c r="R64" s="1687"/>
      <c r="S64" s="1688"/>
      <c r="T64" s="88"/>
      <c r="U64" s="1755" t="s">
        <v>134</v>
      </c>
      <c r="V64" s="1756"/>
      <c r="W64" s="108"/>
      <c r="X64" s="1757"/>
      <c r="Y64" s="1758"/>
      <c r="Z64" s="109"/>
      <c r="AA64" s="109"/>
      <c r="AB64" s="109"/>
      <c r="AE64" s="255"/>
      <c r="AG64" s="42">
        <v>16</v>
      </c>
      <c r="AH64" s="42">
        <v>4</v>
      </c>
    </row>
    <row r="65" spans="1:34" s="42" customFormat="1" ht="15.75">
      <c r="A65" s="175" t="s">
        <v>191</v>
      </c>
      <c r="B65" s="50" t="s">
        <v>74</v>
      </c>
      <c r="C65" s="117">
        <v>4</v>
      </c>
      <c r="D65" s="52"/>
      <c r="E65" s="52"/>
      <c r="F65" s="53"/>
      <c r="G65" s="152">
        <v>4</v>
      </c>
      <c r="H65" s="240">
        <v>90</v>
      </c>
      <c r="I65" s="107">
        <v>8</v>
      </c>
      <c r="J65" s="51">
        <v>8</v>
      </c>
      <c r="K65" s="51"/>
      <c r="L65" s="52"/>
      <c r="M65" s="54">
        <f>H65-I65</f>
        <v>82</v>
      </c>
      <c r="N65" s="88"/>
      <c r="O65" s="1687"/>
      <c r="P65" s="1688"/>
      <c r="Q65" s="88"/>
      <c r="R65" s="1755" t="s">
        <v>134</v>
      </c>
      <c r="S65" s="1756"/>
      <c r="T65" s="88"/>
      <c r="U65" s="1687"/>
      <c r="V65" s="1688"/>
      <c r="W65" s="108"/>
      <c r="X65" s="1757"/>
      <c r="Y65" s="1758"/>
      <c r="Z65" s="109"/>
      <c r="AA65" s="109"/>
      <c r="AB65" s="109"/>
      <c r="AE65" s="255"/>
      <c r="AG65" s="42">
        <v>8</v>
      </c>
      <c r="AH65" s="42">
        <v>0</v>
      </c>
    </row>
    <row r="66" spans="1:31" s="42" customFormat="1" ht="31.5">
      <c r="A66" s="321" t="s">
        <v>192</v>
      </c>
      <c r="B66" s="322" t="s">
        <v>89</v>
      </c>
      <c r="C66" s="323">
        <v>9</v>
      </c>
      <c r="D66" s="324"/>
      <c r="E66" s="324"/>
      <c r="F66" s="325"/>
      <c r="G66" s="326">
        <f>H66/30</f>
        <v>3</v>
      </c>
      <c r="H66" s="327">
        <v>90</v>
      </c>
      <c r="I66" s="328">
        <v>8</v>
      </c>
      <c r="J66" s="444">
        <v>8</v>
      </c>
      <c r="K66" s="323"/>
      <c r="L66" s="324"/>
      <c r="M66" s="329">
        <f>H66-I66</f>
        <v>82</v>
      </c>
      <c r="N66" s="321"/>
      <c r="O66" s="1687"/>
      <c r="P66" s="1688"/>
      <c r="Q66" s="321"/>
      <c r="R66" s="1761"/>
      <c r="S66" s="1762"/>
      <c r="T66" s="321"/>
      <c r="U66" s="1761"/>
      <c r="V66" s="1762"/>
      <c r="W66" s="330"/>
      <c r="X66" s="1757"/>
      <c r="Y66" s="1758"/>
      <c r="Z66" s="330" t="s">
        <v>134</v>
      </c>
      <c r="AA66" s="331"/>
      <c r="AB66" s="322"/>
      <c r="AE66" s="255"/>
    </row>
    <row r="67" spans="1:32" s="42" customFormat="1" ht="15.75">
      <c r="A67" s="332"/>
      <c r="B67" s="332" t="s">
        <v>167</v>
      </c>
      <c r="C67" s="333"/>
      <c r="D67" s="333"/>
      <c r="E67" s="333"/>
      <c r="F67" s="333"/>
      <c r="G67" s="334">
        <f>G53+G54+G57+G58+G59+G63+G64+G65+G52+G66+G62</f>
        <v>55</v>
      </c>
      <c r="H67" s="334">
        <f>H53+H54+H57+H58+H59+H63+H64+H65+H52+H66+H62</f>
        <v>1650</v>
      </c>
      <c r="I67" s="334">
        <f>SUM(I52:I66)</f>
        <v>138</v>
      </c>
      <c r="J67" s="334">
        <f>SUM(J52:J66)</f>
        <v>90</v>
      </c>
      <c r="K67" s="334">
        <f>SUM(K52:K66)</f>
        <v>0</v>
      </c>
      <c r="L67" s="334">
        <f>SUM(L52:L66)</f>
        <v>48</v>
      </c>
      <c r="M67" s="334">
        <f>SUM(M52:M66)</f>
        <v>1512</v>
      </c>
      <c r="N67" s="333"/>
      <c r="O67" s="1687"/>
      <c r="P67" s="1688"/>
      <c r="Q67" s="451" t="s">
        <v>286</v>
      </c>
      <c r="R67" s="1763" t="s">
        <v>290</v>
      </c>
      <c r="S67" s="1764"/>
      <c r="T67" s="451" t="s">
        <v>290</v>
      </c>
      <c r="U67" s="1763" t="s">
        <v>291</v>
      </c>
      <c r="V67" s="1764"/>
      <c r="W67" s="451" t="s">
        <v>289</v>
      </c>
      <c r="X67" s="1765"/>
      <c r="Y67" s="1766"/>
      <c r="Z67" s="452" t="s">
        <v>134</v>
      </c>
      <c r="AA67" s="335"/>
      <c r="AB67" s="333"/>
      <c r="AE67" s="255"/>
      <c r="AF67" s="42">
        <f>55*30</f>
        <v>1650</v>
      </c>
    </row>
    <row r="68" spans="1:31" s="42" customFormat="1" ht="15.75">
      <c r="A68" s="360"/>
      <c r="B68" s="361"/>
      <c r="C68" s="361"/>
      <c r="D68" s="361"/>
      <c r="E68" s="361"/>
      <c r="F68" s="361"/>
      <c r="G68" s="336"/>
      <c r="H68" s="336"/>
      <c r="I68" s="336"/>
      <c r="J68" s="361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361"/>
      <c r="W68" s="361"/>
      <c r="X68" s="361"/>
      <c r="Y68" s="361"/>
      <c r="Z68" s="361"/>
      <c r="AA68" s="361"/>
      <c r="AB68" s="362"/>
      <c r="AE68" s="255"/>
    </row>
    <row r="69" spans="1:31" s="42" customFormat="1" ht="15.75">
      <c r="A69" s="360"/>
      <c r="B69" s="337"/>
      <c r="C69" s="338"/>
      <c r="D69" s="338"/>
      <c r="E69" s="338"/>
      <c r="F69" s="338"/>
      <c r="G69" s="339"/>
      <c r="H69" s="339"/>
      <c r="I69" s="339"/>
      <c r="J69" s="340"/>
      <c r="K69" s="341"/>
      <c r="L69" s="342"/>
      <c r="M69" s="340"/>
      <c r="N69" s="343"/>
      <c r="O69" s="343"/>
      <c r="P69" s="343"/>
      <c r="Q69" s="343"/>
      <c r="R69" s="343"/>
      <c r="S69" s="343"/>
      <c r="T69" s="344"/>
      <c r="U69" s="344"/>
      <c r="V69" s="344"/>
      <c r="W69" s="344"/>
      <c r="X69" s="344"/>
      <c r="Y69" s="344"/>
      <c r="Z69" s="344"/>
      <c r="AA69" s="344"/>
      <c r="AB69" s="345"/>
      <c r="AE69" s="255"/>
    </row>
    <row r="70" spans="1:31" s="42" customFormat="1" ht="15.75">
      <c r="A70" s="1416" t="s">
        <v>194</v>
      </c>
      <c r="B70" s="1767"/>
      <c r="C70" s="1767"/>
      <c r="D70" s="1767"/>
      <c r="E70" s="1767"/>
      <c r="F70" s="1767"/>
      <c r="G70" s="1767"/>
      <c r="H70" s="1767"/>
      <c r="I70" s="1767"/>
      <c r="J70" s="1767"/>
      <c r="K70" s="1767"/>
      <c r="L70" s="1767"/>
      <c r="M70" s="1767"/>
      <c r="N70" s="1767"/>
      <c r="O70" s="1767"/>
      <c r="P70" s="1767"/>
      <c r="Q70" s="1767"/>
      <c r="R70" s="1767"/>
      <c r="S70" s="1767"/>
      <c r="T70" s="1767"/>
      <c r="U70" s="1767"/>
      <c r="V70" s="1767"/>
      <c r="W70" s="1767"/>
      <c r="X70" s="1767"/>
      <c r="Y70" s="1767"/>
      <c r="Z70" s="1767"/>
      <c r="AA70" s="1767"/>
      <c r="AB70" s="1768"/>
      <c r="AE70" s="255"/>
    </row>
    <row r="71" spans="1:31" s="42" customFormat="1" ht="15.75">
      <c r="A71" s="1752" t="s">
        <v>195</v>
      </c>
      <c r="B71" s="1769"/>
      <c r="C71" s="1769"/>
      <c r="D71" s="1769"/>
      <c r="E71" s="1769"/>
      <c r="F71" s="1769"/>
      <c r="G71" s="1769"/>
      <c r="H71" s="1769"/>
      <c r="I71" s="1769"/>
      <c r="J71" s="1769"/>
      <c r="K71" s="1769"/>
      <c r="L71" s="1769"/>
      <c r="M71" s="1769"/>
      <c r="N71" s="1769"/>
      <c r="O71" s="1769"/>
      <c r="P71" s="1769"/>
      <c r="Q71" s="1769"/>
      <c r="R71" s="1769"/>
      <c r="S71" s="1769"/>
      <c r="T71" s="1769"/>
      <c r="U71" s="1769"/>
      <c r="V71" s="1769"/>
      <c r="W71" s="1769"/>
      <c r="X71" s="1769"/>
      <c r="Y71" s="1769"/>
      <c r="Z71" s="1769"/>
      <c r="AA71" s="1769"/>
      <c r="AB71" s="1770"/>
      <c r="AE71" s="255"/>
    </row>
    <row r="72" spans="1:31" s="42" customFormat="1" ht="15.75">
      <c r="A72" s="1416" t="s">
        <v>223</v>
      </c>
      <c r="B72" s="1769"/>
      <c r="C72" s="1769"/>
      <c r="D72" s="1769"/>
      <c r="E72" s="1769"/>
      <c r="F72" s="1769"/>
      <c r="G72" s="1769"/>
      <c r="H72" s="1769"/>
      <c r="I72" s="1769"/>
      <c r="J72" s="1769"/>
      <c r="K72" s="1769"/>
      <c r="L72" s="1769"/>
      <c r="M72" s="1769"/>
      <c r="N72" s="1769"/>
      <c r="O72" s="1769"/>
      <c r="P72" s="1769"/>
      <c r="Q72" s="1769"/>
      <c r="R72" s="1769"/>
      <c r="S72" s="1769"/>
      <c r="T72" s="1769"/>
      <c r="U72" s="1769"/>
      <c r="V72" s="1769"/>
      <c r="W72" s="1769"/>
      <c r="X72" s="1769"/>
      <c r="Y72" s="1769"/>
      <c r="Z72" s="1769"/>
      <c r="AA72" s="1769"/>
      <c r="AB72" s="1770"/>
      <c r="AE72" s="255"/>
    </row>
    <row r="73" spans="1:31" s="42" customFormat="1" ht="31.5">
      <c r="A73" s="305" t="s">
        <v>196</v>
      </c>
      <c r="B73" s="346" t="s">
        <v>56</v>
      </c>
      <c r="C73" s="297"/>
      <c r="D73" s="297">
        <v>10</v>
      </c>
      <c r="E73" s="297"/>
      <c r="F73" s="347"/>
      <c r="G73" s="453">
        <v>5</v>
      </c>
      <c r="H73" s="297">
        <f>G73*30</f>
        <v>150</v>
      </c>
      <c r="I73" s="348">
        <v>12</v>
      </c>
      <c r="J73" s="349">
        <v>12</v>
      </c>
      <c r="K73" s="297"/>
      <c r="L73" s="349">
        <v>0</v>
      </c>
      <c r="M73" s="301">
        <f>H73-I73</f>
        <v>138</v>
      </c>
      <c r="N73" s="350"/>
      <c r="O73" s="1350"/>
      <c r="P73" s="1351"/>
      <c r="Q73" s="350"/>
      <c r="R73" s="1350"/>
      <c r="S73" s="1351"/>
      <c r="T73" s="350"/>
      <c r="U73" s="1350"/>
      <c r="V73" s="1351"/>
      <c r="W73" s="305"/>
      <c r="X73" s="1352"/>
      <c r="Y73" s="1353"/>
      <c r="Z73" s="351"/>
      <c r="AA73" s="305" t="s">
        <v>282</v>
      </c>
      <c r="AB73" s="352"/>
      <c r="AE73" s="255"/>
    </row>
    <row r="74" spans="1:31" s="42" customFormat="1" ht="31.5">
      <c r="A74" s="305" t="s">
        <v>197</v>
      </c>
      <c r="B74" s="346" t="s">
        <v>250</v>
      </c>
      <c r="C74" s="364">
        <v>8</v>
      </c>
      <c r="D74" s="297"/>
      <c r="E74" s="297"/>
      <c r="F74" s="347"/>
      <c r="G74" s="453">
        <v>7</v>
      </c>
      <c r="H74" s="297">
        <v>210</v>
      </c>
      <c r="I74" s="454">
        <v>14</v>
      </c>
      <c r="J74" s="444">
        <v>12</v>
      </c>
      <c r="K74" s="456">
        <v>0</v>
      </c>
      <c r="L74" s="444">
        <v>2</v>
      </c>
      <c r="M74" s="301">
        <f>H74-I74</f>
        <v>196</v>
      </c>
      <c r="N74" s="350"/>
      <c r="O74" s="1350"/>
      <c r="P74" s="1351"/>
      <c r="Q74" s="350"/>
      <c r="R74" s="1350"/>
      <c r="S74" s="1351"/>
      <c r="T74" s="350"/>
      <c r="U74" s="1350"/>
      <c r="V74" s="1351"/>
      <c r="W74" s="305"/>
      <c r="X74" s="1771" t="s">
        <v>286</v>
      </c>
      <c r="Y74" s="1772"/>
      <c r="Z74" s="353"/>
      <c r="AA74" s="351"/>
      <c r="AB74" s="354"/>
      <c r="AE74" s="255"/>
    </row>
    <row r="75" spans="1:31" s="42" customFormat="1" ht="15.75">
      <c r="A75" s="305" t="s">
        <v>203</v>
      </c>
      <c r="B75" s="355" t="s">
        <v>198</v>
      </c>
      <c r="C75" s="364"/>
      <c r="D75" s="297"/>
      <c r="E75" s="297"/>
      <c r="F75" s="347"/>
      <c r="G75" s="371">
        <f>G76+G77+G78+G79</f>
        <v>15</v>
      </c>
      <c r="H75" s="348">
        <f aca="true" t="shared" si="6" ref="H75:H85">G75*30</f>
        <v>450</v>
      </c>
      <c r="I75" s="348"/>
      <c r="J75" s="349"/>
      <c r="K75" s="297"/>
      <c r="L75" s="349"/>
      <c r="M75" s="301"/>
      <c r="N75" s="350"/>
      <c r="O75" s="1350"/>
      <c r="P75" s="1351"/>
      <c r="Q75" s="350"/>
      <c r="R75" s="1350"/>
      <c r="S75" s="1351"/>
      <c r="T75" s="350"/>
      <c r="U75" s="1350"/>
      <c r="V75" s="1351"/>
      <c r="W75" s="305"/>
      <c r="X75" s="1352"/>
      <c r="Y75" s="1353"/>
      <c r="Z75" s="351"/>
      <c r="AA75" s="305"/>
      <c r="AB75" s="352"/>
      <c r="AE75" s="255"/>
    </row>
    <row r="76" spans="1:31" s="42" customFormat="1" ht="15.75">
      <c r="A76" s="199" t="s">
        <v>204</v>
      </c>
      <c r="B76" s="266" t="s">
        <v>251</v>
      </c>
      <c r="C76" s="430">
        <v>7</v>
      </c>
      <c r="D76" s="51"/>
      <c r="E76" s="51"/>
      <c r="F76" s="53"/>
      <c r="G76" s="372">
        <v>4</v>
      </c>
      <c r="H76" s="348">
        <f t="shared" si="6"/>
        <v>120</v>
      </c>
      <c r="I76" s="107">
        <v>12</v>
      </c>
      <c r="J76" s="430">
        <v>12</v>
      </c>
      <c r="K76" s="51"/>
      <c r="L76" s="51">
        <v>0</v>
      </c>
      <c r="M76" s="54">
        <f>H76-I76</f>
        <v>108</v>
      </c>
      <c r="N76" s="88"/>
      <c r="O76" s="1350"/>
      <c r="P76" s="1351"/>
      <c r="Q76" s="88"/>
      <c r="R76" s="1350"/>
      <c r="S76" s="1351"/>
      <c r="T76" s="52"/>
      <c r="U76" s="1350"/>
      <c r="V76" s="1351"/>
      <c r="W76" s="52" t="s">
        <v>282</v>
      </c>
      <c r="X76" s="1352"/>
      <c r="Y76" s="1353"/>
      <c r="Z76" s="180"/>
      <c r="AA76" s="180"/>
      <c r="AB76" s="275"/>
      <c r="AE76" s="255"/>
    </row>
    <row r="77" spans="1:31" s="42" customFormat="1" ht="47.25">
      <c r="A77" s="199" t="s">
        <v>205</v>
      </c>
      <c r="B77" s="267" t="s">
        <v>53</v>
      </c>
      <c r="C77" s="201">
        <v>9</v>
      </c>
      <c r="D77" s="201"/>
      <c r="E77" s="201"/>
      <c r="F77" s="202"/>
      <c r="G77" s="203">
        <v>5</v>
      </c>
      <c r="H77" s="348">
        <f t="shared" si="6"/>
        <v>150</v>
      </c>
      <c r="I77" s="252">
        <v>18</v>
      </c>
      <c r="J77" s="430">
        <v>12</v>
      </c>
      <c r="K77" s="201">
        <v>6</v>
      </c>
      <c r="L77" s="205"/>
      <c r="M77" s="206">
        <f>H77-I77</f>
        <v>132</v>
      </c>
      <c r="N77" s="207"/>
      <c r="O77" s="1350"/>
      <c r="P77" s="1351"/>
      <c r="Q77" s="207"/>
      <c r="R77" s="1350"/>
      <c r="S77" s="1351"/>
      <c r="T77" s="207"/>
      <c r="U77" s="1350"/>
      <c r="V77" s="1351"/>
      <c r="W77" s="208"/>
      <c r="X77" s="1352"/>
      <c r="Y77" s="1353"/>
      <c r="Z77" s="457" t="s">
        <v>83</v>
      </c>
      <c r="AA77" s="214"/>
      <c r="AB77" s="212"/>
      <c r="AE77" s="255"/>
    </row>
    <row r="78" spans="1:31" s="42" customFormat="1" ht="53.25" customHeight="1">
      <c r="A78" s="199" t="s">
        <v>206</v>
      </c>
      <c r="B78" s="268" t="s">
        <v>64</v>
      </c>
      <c r="C78" s="201"/>
      <c r="D78" s="201"/>
      <c r="E78" s="201"/>
      <c r="F78" s="202">
        <v>10</v>
      </c>
      <c r="G78" s="203">
        <v>1</v>
      </c>
      <c r="H78" s="348">
        <f t="shared" si="6"/>
        <v>30</v>
      </c>
      <c r="I78" s="204">
        <v>4</v>
      </c>
      <c r="J78" s="205"/>
      <c r="K78" s="201"/>
      <c r="L78" s="205">
        <v>4</v>
      </c>
      <c r="M78" s="206">
        <f>H78-I78</f>
        <v>26</v>
      </c>
      <c r="N78" s="207"/>
      <c r="O78" s="1350"/>
      <c r="P78" s="1351"/>
      <c r="Q78" s="207"/>
      <c r="R78" s="1350"/>
      <c r="S78" s="1351"/>
      <c r="T78" s="207"/>
      <c r="U78" s="1350"/>
      <c r="V78" s="1351"/>
      <c r="W78" s="208"/>
      <c r="X78" s="1352"/>
      <c r="Y78" s="1353"/>
      <c r="Z78" s="209"/>
      <c r="AA78" s="208" t="s">
        <v>133</v>
      </c>
      <c r="AB78" s="210"/>
      <c r="AE78" s="255"/>
    </row>
    <row r="79" spans="1:31" s="42" customFormat="1" ht="31.5">
      <c r="A79" s="199" t="s">
        <v>207</v>
      </c>
      <c r="B79" s="268" t="s">
        <v>54</v>
      </c>
      <c r="C79" s="201">
        <v>10</v>
      </c>
      <c r="D79" s="201"/>
      <c r="E79" s="201"/>
      <c r="F79" s="202"/>
      <c r="G79" s="203">
        <v>5</v>
      </c>
      <c r="H79" s="348">
        <f t="shared" si="6"/>
        <v>150</v>
      </c>
      <c r="I79" s="252">
        <v>18</v>
      </c>
      <c r="J79" s="201">
        <v>12</v>
      </c>
      <c r="K79" s="201">
        <v>6</v>
      </c>
      <c r="L79" s="206"/>
      <c r="M79" s="206">
        <f>H79-I79</f>
        <v>132</v>
      </c>
      <c r="N79" s="207"/>
      <c r="O79" s="1350"/>
      <c r="P79" s="1351"/>
      <c r="Q79" s="207"/>
      <c r="R79" s="1350"/>
      <c r="S79" s="1351"/>
      <c r="T79" s="207"/>
      <c r="U79" s="1350"/>
      <c r="V79" s="1351"/>
      <c r="W79" s="208"/>
      <c r="X79" s="1352"/>
      <c r="Y79" s="1353"/>
      <c r="Z79" s="209"/>
      <c r="AA79" s="458" t="s">
        <v>83</v>
      </c>
      <c r="AB79" s="210"/>
      <c r="AE79" s="255"/>
    </row>
    <row r="80" spans="1:31" s="42" customFormat="1" ht="31.5">
      <c r="A80" s="199" t="s">
        <v>208</v>
      </c>
      <c r="B80" s="261" t="s">
        <v>199</v>
      </c>
      <c r="C80" s="251"/>
      <c r="D80" s="201"/>
      <c r="E80" s="201"/>
      <c r="F80" s="202"/>
      <c r="G80" s="373">
        <f>G81+G82</f>
        <v>12</v>
      </c>
      <c r="H80" s="201">
        <f t="shared" si="6"/>
        <v>360</v>
      </c>
      <c r="I80" s="204"/>
      <c r="J80" s="205"/>
      <c r="K80" s="201"/>
      <c r="L80" s="205"/>
      <c r="M80" s="206"/>
      <c r="N80" s="207"/>
      <c r="O80" s="1350"/>
      <c r="P80" s="1351"/>
      <c r="Q80" s="207"/>
      <c r="R80" s="1350"/>
      <c r="S80" s="1351"/>
      <c r="T80" s="207"/>
      <c r="U80" s="1350"/>
      <c r="V80" s="1351"/>
      <c r="W80" s="208"/>
      <c r="X80" s="1352"/>
      <c r="Y80" s="1353"/>
      <c r="Z80" s="209"/>
      <c r="AA80" s="208"/>
      <c r="AB80" s="210"/>
      <c r="AE80" s="255"/>
    </row>
    <row r="81" spans="1:31" s="42" customFormat="1" ht="15.75">
      <c r="A81" s="199" t="s">
        <v>209</v>
      </c>
      <c r="B81" s="268" t="s">
        <v>51</v>
      </c>
      <c r="C81" s="201">
        <v>7</v>
      </c>
      <c r="D81" s="201"/>
      <c r="E81" s="201"/>
      <c r="F81" s="215"/>
      <c r="G81" s="373">
        <v>6</v>
      </c>
      <c r="H81" s="201">
        <f t="shared" si="6"/>
        <v>180</v>
      </c>
      <c r="I81" s="459">
        <v>14</v>
      </c>
      <c r="J81" s="462">
        <v>12</v>
      </c>
      <c r="K81" s="461"/>
      <c r="L81" s="413">
        <v>2</v>
      </c>
      <c r="M81" s="462">
        <f>H81-I81</f>
        <v>166</v>
      </c>
      <c r="N81" s="207"/>
      <c r="O81" s="1350"/>
      <c r="P81" s="1351"/>
      <c r="Q81" s="207"/>
      <c r="R81" s="1350"/>
      <c r="S81" s="1351"/>
      <c r="T81" s="207"/>
      <c r="U81" s="1350"/>
      <c r="V81" s="1351"/>
      <c r="W81" s="207" t="s">
        <v>286</v>
      </c>
      <c r="X81" s="1352"/>
      <c r="Y81" s="1353"/>
      <c r="Z81" s="209"/>
      <c r="AA81" s="209"/>
      <c r="AB81" s="212"/>
      <c r="AE81" s="255"/>
    </row>
    <row r="82" spans="1:31" s="42" customFormat="1" ht="31.5">
      <c r="A82" s="199" t="s">
        <v>210</v>
      </c>
      <c r="B82" s="268" t="s">
        <v>52</v>
      </c>
      <c r="C82" s="201">
        <v>8</v>
      </c>
      <c r="D82" s="201"/>
      <c r="E82" s="201"/>
      <c r="F82" s="202"/>
      <c r="G82" s="203">
        <v>6</v>
      </c>
      <c r="H82" s="201">
        <f t="shared" si="6"/>
        <v>180</v>
      </c>
      <c r="I82" s="463">
        <v>14</v>
      </c>
      <c r="J82" s="462">
        <v>12</v>
      </c>
      <c r="K82" s="403"/>
      <c r="L82" s="400">
        <v>2</v>
      </c>
      <c r="M82" s="462">
        <f>H82-I82</f>
        <v>166</v>
      </c>
      <c r="N82" s="207"/>
      <c r="O82" s="1350"/>
      <c r="P82" s="1351"/>
      <c r="Q82" s="207"/>
      <c r="R82" s="1350"/>
      <c r="S82" s="1351"/>
      <c r="T82" s="207"/>
      <c r="U82" s="1350"/>
      <c r="V82" s="1351"/>
      <c r="W82" s="208"/>
      <c r="X82" s="1352" t="s">
        <v>286</v>
      </c>
      <c r="Y82" s="1353"/>
      <c r="Z82" s="209"/>
      <c r="AA82" s="209"/>
      <c r="AB82" s="212"/>
      <c r="AE82" s="255"/>
    </row>
    <row r="83" spans="1:31" s="42" customFormat="1" ht="32.25" customHeight="1">
      <c r="A83" s="199" t="s">
        <v>211</v>
      </c>
      <c r="B83" s="261" t="s">
        <v>200</v>
      </c>
      <c r="C83" s="251"/>
      <c r="D83" s="201"/>
      <c r="E83" s="201"/>
      <c r="F83" s="202"/>
      <c r="G83" s="373">
        <f>G84+G85</f>
        <v>12</v>
      </c>
      <c r="H83" s="201">
        <f t="shared" si="6"/>
        <v>360</v>
      </c>
      <c r="I83" s="204"/>
      <c r="J83" s="205"/>
      <c r="K83" s="201"/>
      <c r="L83" s="205"/>
      <c r="M83" s="206"/>
      <c r="N83" s="207"/>
      <c r="O83" s="1350"/>
      <c r="P83" s="1351"/>
      <c r="Q83" s="207"/>
      <c r="R83" s="1350"/>
      <c r="S83" s="1351"/>
      <c r="T83" s="207"/>
      <c r="U83" s="1350"/>
      <c r="V83" s="1351"/>
      <c r="W83" s="208"/>
      <c r="X83" s="1352"/>
      <c r="Y83" s="1353"/>
      <c r="Z83" s="209"/>
      <c r="AA83" s="208"/>
      <c r="AB83" s="210"/>
      <c r="AE83" s="255"/>
    </row>
    <row r="84" spans="1:31" s="42" customFormat="1" ht="15.75">
      <c r="A84" s="199" t="s">
        <v>212</v>
      </c>
      <c r="B84" s="268" t="s">
        <v>73</v>
      </c>
      <c r="C84" s="201">
        <v>8</v>
      </c>
      <c r="D84" s="201"/>
      <c r="E84" s="201"/>
      <c r="F84" s="202"/>
      <c r="G84" s="373">
        <v>6</v>
      </c>
      <c r="H84" s="201">
        <f t="shared" si="6"/>
        <v>180</v>
      </c>
      <c r="I84" s="463">
        <v>12</v>
      </c>
      <c r="J84" s="400">
        <v>8</v>
      </c>
      <c r="K84" s="403"/>
      <c r="L84" s="400">
        <v>4</v>
      </c>
      <c r="M84" s="206">
        <f>H84-I84</f>
        <v>168</v>
      </c>
      <c r="N84" s="207"/>
      <c r="O84" s="1350"/>
      <c r="P84" s="1351"/>
      <c r="Q84" s="207"/>
      <c r="R84" s="1350"/>
      <c r="S84" s="1351"/>
      <c r="T84" s="207"/>
      <c r="U84" s="1350"/>
      <c r="V84" s="1351"/>
      <c r="W84" s="208"/>
      <c r="X84" s="1352" t="s">
        <v>282</v>
      </c>
      <c r="Y84" s="1353"/>
      <c r="Z84" s="209"/>
      <c r="AA84" s="209"/>
      <c r="AB84" s="212"/>
      <c r="AE84" s="255"/>
    </row>
    <row r="85" spans="1:31" s="42" customFormat="1" ht="15.75">
      <c r="A85" s="199" t="s">
        <v>213</v>
      </c>
      <c r="B85" s="268" t="s">
        <v>55</v>
      </c>
      <c r="C85" s="201"/>
      <c r="D85" s="201">
        <v>9</v>
      </c>
      <c r="E85" s="201"/>
      <c r="F85" s="202"/>
      <c r="G85" s="373">
        <v>6</v>
      </c>
      <c r="H85" s="201">
        <f t="shared" si="6"/>
        <v>180</v>
      </c>
      <c r="I85" s="204">
        <v>12</v>
      </c>
      <c r="J85" s="205">
        <v>8</v>
      </c>
      <c r="K85" s="201"/>
      <c r="L85" s="205">
        <v>4</v>
      </c>
      <c r="M85" s="206">
        <f>H85-I85</f>
        <v>168</v>
      </c>
      <c r="N85" s="207"/>
      <c r="O85" s="1350"/>
      <c r="P85" s="1351"/>
      <c r="Q85" s="207"/>
      <c r="R85" s="1350"/>
      <c r="S85" s="1351"/>
      <c r="T85" s="207"/>
      <c r="U85" s="1350"/>
      <c r="V85" s="1351"/>
      <c r="W85" s="208"/>
      <c r="X85" s="1352"/>
      <c r="Y85" s="1353"/>
      <c r="Z85" s="199" t="s">
        <v>282</v>
      </c>
      <c r="AA85" s="208"/>
      <c r="AB85" s="210"/>
      <c r="AE85" s="255"/>
    </row>
    <row r="86" spans="1:31" s="42" customFormat="1" ht="15.75">
      <c r="A86" s="213"/>
      <c r="B86" s="200"/>
      <c r="C86" s="201"/>
      <c r="D86" s="201"/>
      <c r="E86" s="201"/>
      <c r="F86" s="202"/>
      <c r="G86" s="203"/>
      <c r="H86" s="201"/>
      <c r="I86" s="204"/>
      <c r="J86" s="211"/>
      <c r="K86" s="201"/>
      <c r="L86" s="211"/>
      <c r="M86" s="206"/>
      <c r="N86" s="207"/>
      <c r="O86" s="1350"/>
      <c r="P86" s="1351"/>
      <c r="Q86" s="207"/>
      <c r="R86" s="1350"/>
      <c r="S86" s="1351"/>
      <c r="T86" s="207"/>
      <c r="U86" s="1350"/>
      <c r="V86" s="1351"/>
      <c r="W86" s="208"/>
      <c r="X86" s="1352"/>
      <c r="Y86" s="1353"/>
      <c r="Z86" s="199"/>
      <c r="AA86" s="208"/>
      <c r="AB86" s="210"/>
      <c r="AE86" s="255"/>
    </row>
    <row r="87" spans="1:31" s="42" customFormat="1" ht="15.75">
      <c r="A87" s="1416" t="s">
        <v>201</v>
      </c>
      <c r="B87" s="1277"/>
      <c r="C87" s="1753"/>
      <c r="D87" s="1753"/>
      <c r="E87" s="1753"/>
      <c r="F87" s="1753"/>
      <c r="G87" s="1753"/>
      <c r="H87" s="1753"/>
      <c r="I87" s="1753"/>
      <c r="J87" s="1753"/>
      <c r="K87" s="1753"/>
      <c r="L87" s="1753"/>
      <c r="M87" s="1753"/>
      <c r="N87" s="1753"/>
      <c r="O87" s="1753"/>
      <c r="P87" s="1753"/>
      <c r="Q87" s="1753"/>
      <c r="R87" s="1753"/>
      <c r="S87" s="1753"/>
      <c r="T87" s="1753"/>
      <c r="U87" s="1753"/>
      <c r="V87" s="1753"/>
      <c r="W87" s="1753"/>
      <c r="X87" s="1753"/>
      <c r="Y87" s="1753"/>
      <c r="Z87" s="1753"/>
      <c r="AA87" s="1753"/>
      <c r="AB87" s="1754"/>
      <c r="AE87" s="255"/>
    </row>
    <row r="88" spans="1:31" s="42" customFormat="1" ht="15.75">
      <c r="A88" s="199"/>
      <c r="B88" s="261"/>
      <c r="C88" s="251"/>
      <c r="D88" s="201"/>
      <c r="E88" s="201"/>
      <c r="F88" s="202"/>
      <c r="G88" s="373"/>
      <c r="H88" s="201"/>
      <c r="I88" s="204"/>
      <c r="J88" s="211"/>
      <c r="K88" s="201"/>
      <c r="L88" s="211"/>
      <c r="M88" s="206"/>
      <c r="N88" s="207"/>
      <c r="O88" s="1350"/>
      <c r="P88" s="1351"/>
      <c r="Q88" s="207"/>
      <c r="R88" s="1350"/>
      <c r="S88" s="1351"/>
      <c r="T88" s="207"/>
      <c r="U88" s="1350"/>
      <c r="V88" s="1351"/>
      <c r="W88" s="208"/>
      <c r="X88" s="1352"/>
      <c r="Y88" s="1353"/>
      <c r="Z88" s="199"/>
      <c r="AA88" s="208"/>
      <c r="AB88" s="210"/>
      <c r="AE88" s="255"/>
    </row>
    <row r="89" spans="1:31" s="42" customFormat="1" ht="15.75">
      <c r="A89" s="199" t="s">
        <v>214</v>
      </c>
      <c r="B89" s="464" t="s">
        <v>57</v>
      </c>
      <c r="C89" s="216"/>
      <c r="D89" s="216">
        <v>9</v>
      </c>
      <c r="E89" s="216"/>
      <c r="F89" s="217"/>
      <c r="G89" s="372">
        <v>4</v>
      </c>
      <c r="H89" s="201">
        <f>30*G89</f>
        <v>120</v>
      </c>
      <c r="I89" s="252">
        <v>8</v>
      </c>
      <c r="J89" s="231">
        <v>4</v>
      </c>
      <c r="K89" s="228">
        <v>4</v>
      </c>
      <c r="L89" s="231">
        <v>0</v>
      </c>
      <c r="M89" s="232">
        <f>H89-I89</f>
        <v>112</v>
      </c>
      <c r="N89" s="213"/>
      <c r="O89" s="1350"/>
      <c r="P89" s="1351"/>
      <c r="Q89" s="218"/>
      <c r="R89" s="1350"/>
      <c r="S89" s="1351"/>
      <c r="T89" s="218"/>
      <c r="U89" s="1350"/>
      <c r="V89" s="1351"/>
      <c r="W89" s="199"/>
      <c r="X89" s="1352"/>
      <c r="Y89" s="1353"/>
      <c r="Z89" s="199" t="s">
        <v>134</v>
      </c>
      <c r="AA89" s="41"/>
      <c r="AB89" s="220"/>
      <c r="AE89" s="255"/>
    </row>
    <row r="90" spans="1:31" s="42" customFormat="1" ht="15.75">
      <c r="A90" s="199"/>
      <c r="B90" s="261"/>
      <c r="C90" s="251"/>
      <c r="D90" s="201"/>
      <c r="E90" s="201"/>
      <c r="F90" s="202"/>
      <c r="G90" s="373"/>
      <c r="H90" s="201"/>
      <c r="I90" s="204"/>
      <c r="J90" s="205"/>
      <c r="K90" s="201"/>
      <c r="L90" s="205"/>
      <c r="M90" s="206"/>
      <c r="N90" s="207"/>
      <c r="O90" s="1350"/>
      <c r="P90" s="1351"/>
      <c r="Q90" s="207"/>
      <c r="R90" s="1350"/>
      <c r="S90" s="1351"/>
      <c r="T90" s="207"/>
      <c r="U90" s="1350"/>
      <c r="V90" s="1351"/>
      <c r="W90" s="208"/>
      <c r="X90" s="1352"/>
      <c r="Y90" s="1353"/>
      <c r="Z90" s="209"/>
      <c r="AA90" s="208"/>
      <c r="AB90" s="210"/>
      <c r="AE90" s="255"/>
    </row>
    <row r="91" spans="1:256" s="41" customFormat="1" ht="31.5">
      <c r="A91" s="199" t="s">
        <v>215</v>
      </c>
      <c r="B91" s="465" t="s">
        <v>141</v>
      </c>
      <c r="C91" s="216"/>
      <c r="D91" s="216">
        <v>9</v>
      </c>
      <c r="E91" s="216"/>
      <c r="F91" s="217"/>
      <c r="G91" s="372">
        <v>4</v>
      </c>
      <c r="H91" s="201">
        <f>G91*30</f>
        <v>120</v>
      </c>
      <c r="I91" s="216">
        <v>8</v>
      </c>
      <c r="J91" s="231">
        <v>8</v>
      </c>
      <c r="K91" s="228"/>
      <c r="L91" s="231"/>
      <c r="M91" s="232">
        <f>H91-I91</f>
        <v>112</v>
      </c>
      <c r="N91" s="213"/>
      <c r="O91" s="1350"/>
      <c r="P91" s="1351"/>
      <c r="Q91" s="213"/>
      <c r="R91" s="1350"/>
      <c r="S91" s="1351"/>
      <c r="T91" s="218"/>
      <c r="U91" s="1350"/>
      <c r="V91" s="1351"/>
      <c r="W91" s="199"/>
      <c r="X91" s="1352"/>
      <c r="Y91" s="1353"/>
      <c r="Z91" s="199" t="s">
        <v>134</v>
      </c>
      <c r="AA91" s="219"/>
      <c r="AB91" s="220"/>
      <c r="AC91" s="198"/>
      <c r="AE91" s="256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199" t="s">
        <v>216</v>
      </c>
      <c r="B92" s="269" t="s">
        <v>76</v>
      </c>
      <c r="C92" s="216"/>
      <c r="D92" s="216">
        <v>10</v>
      </c>
      <c r="E92" s="216"/>
      <c r="F92" s="217"/>
      <c r="G92" s="372">
        <v>5</v>
      </c>
      <c r="H92" s="201">
        <f>G92*30</f>
        <v>150</v>
      </c>
      <c r="I92" s="216">
        <v>12</v>
      </c>
      <c r="J92" s="264">
        <v>12</v>
      </c>
      <c r="K92" s="216"/>
      <c r="L92" s="264">
        <v>0</v>
      </c>
      <c r="M92" s="265">
        <f>H92-I92</f>
        <v>138</v>
      </c>
      <c r="N92" s="218"/>
      <c r="O92" s="1350"/>
      <c r="P92" s="1351"/>
      <c r="Q92" s="218"/>
      <c r="R92" s="1350"/>
      <c r="S92" s="1351"/>
      <c r="T92" s="218"/>
      <c r="U92" s="1350"/>
      <c r="V92" s="1351"/>
      <c r="W92" s="199"/>
      <c r="X92" s="1352"/>
      <c r="Y92" s="1353"/>
      <c r="AA92" s="199" t="s">
        <v>282</v>
      </c>
      <c r="AB92" s="220"/>
      <c r="AC92" s="198"/>
      <c r="AE92" s="256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416" t="s">
        <v>224</v>
      </c>
      <c r="B93" s="1753"/>
      <c r="C93" s="1753"/>
      <c r="D93" s="1753"/>
      <c r="E93" s="1753"/>
      <c r="F93" s="1753"/>
      <c r="G93" s="1753"/>
      <c r="H93" s="1753"/>
      <c r="I93" s="1753"/>
      <c r="J93" s="1753"/>
      <c r="K93" s="1753"/>
      <c r="L93" s="1753"/>
      <c r="M93" s="1753"/>
      <c r="N93" s="1753"/>
      <c r="O93" s="1753"/>
      <c r="P93" s="1753"/>
      <c r="Q93" s="1753"/>
      <c r="R93" s="1753"/>
      <c r="S93" s="1753"/>
      <c r="T93" s="1753"/>
      <c r="U93" s="1753"/>
      <c r="V93" s="1753"/>
      <c r="W93" s="1753"/>
      <c r="X93" s="1753"/>
      <c r="Y93" s="1753"/>
      <c r="Z93" s="1753"/>
      <c r="AA93" s="1753"/>
      <c r="AB93" s="1754"/>
      <c r="AC93" s="198"/>
      <c r="AE93" s="256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199" t="s">
        <v>216</v>
      </c>
      <c r="B94" s="270" t="s">
        <v>202</v>
      </c>
      <c r="C94" s="262"/>
      <c r="D94" s="262">
        <v>9</v>
      </c>
      <c r="E94" s="262"/>
      <c r="F94" s="263"/>
      <c r="G94" s="374">
        <v>13</v>
      </c>
      <c r="H94" s="299">
        <f>G94*30</f>
        <v>390</v>
      </c>
      <c r="I94" s="299">
        <v>8</v>
      </c>
      <c r="J94" s="300">
        <v>8</v>
      </c>
      <c r="K94" s="299"/>
      <c r="L94" s="300"/>
      <c r="M94" s="301">
        <f>H94-I94</f>
        <v>382</v>
      </c>
      <c r="N94" s="302"/>
      <c r="O94" s="1350"/>
      <c r="P94" s="1351"/>
      <c r="Q94" s="302"/>
      <c r="R94" s="1350"/>
      <c r="S94" s="1351"/>
      <c r="T94" s="302"/>
      <c r="U94" s="1350"/>
      <c r="V94" s="1351"/>
      <c r="W94" s="303"/>
      <c r="X94" s="1352"/>
      <c r="Y94" s="1353"/>
      <c r="Z94" s="305" t="s">
        <v>134</v>
      </c>
      <c r="AA94" s="304"/>
      <c r="AB94" s="306"/>
      <c r="AC94" s="198"/>
      <c r="AE94" s="256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1"/>
      <c r="B95" s="222"/>
      <c r="C95" s="223"/>
      <c r="D95" s="223"/>
      <c r="E95" s="223"/>
      <c r="F95" s="224"/>
      <c r="G95" s="307"/>
      <c r="H95" s="308"/>
      <c r="I95" s="308"/>
      <c r="J95" s="309"/>
      <c r="K95" s="308"/>
      <c r="L95" s="309"/>
      <c r="M95" s="310"/>
      <c r="N95" s="311"/>
      <c r="O95" s="1346"/>
      <c r="P95" s="1347"/>
      <c r="Q95" s="311"/>
      <c r="R95" s="1346"/>
      <c r="S95" s="1347"/>
      <c r="T95" s="311"/>
      <c r="U95" s="1346"/>
      <c r="V95" s="1347"/>
      <c r="W95" s="312"/>
      <c r="X95" s="1354"/>
      <c r="Y95" s="1355"/>
      <c r="Z95" s="313"/>
      <c r="AA95" s="312"/>
      <c r="AB95" s="314"/>
      <c r="AC95" s="271"/>
      <c r="AD95" s="272"/>
      <c r="AE95" s="273"/>
      <c r="AF95" s="274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773" t="s">
        <v>168</v>
      </c>
      <c r="B96" s="1773"/>
      <c r="C96" s="225"/>
      <c r="D96" s="225"/>
      <c r="E96" s="225"/>
      <c r="F96" s="226"/>
      <c r="G96" s="315">
        <f>G73+G74+G75+G80+G83+G89+G91+G92</f>
        <v>64</v>
      </c>
      <c r="H96" s="315">
        <f>H73+H74+H75+H80+H83+H89+H91+H92</f>
        <v>1920</v>
      </c>
      <c r="I96" s="316">
        <f>I73+I74+I76+I77+I78+I79+I81+I82+I84+I85+I89+I91+I92</f>
        <v>158</v>
      </c>
      <c r="J96" s="316">
        <f>J73+J74+J76+J77+J78+J79+J81+J82+J84+J85+J89+J91+J92</f>
        <v>124</v>
      </c>
      <c r="K96" s="316">
        <f>K73+K74+K76+K77+K78+K79+K81+K82+K84+K85+K89+K91+K92</f>
        <v>16</v>
      </c>
      <c r="L96" s="316">
        <f>L73+L74+L76+L77+L78+L79+L81+L82+L84+L85+L89+L91+L92</f>
        <v>18</v>
      </c>
      <c r="M96" s="316">
        <f>M73+M74+M76+M77+M78+M79+M81+M82+M84+M85+M89+M91+M92</f>
        <v>1762</v>
      </c>
      <c r="N96" s="318"/>
      <c r="O96" s="1348"/>
      <c r="P96" s="1349"/>
      <c r="Q96" s="318"/>
      <c r="R96" s="1348"/>
      <c r="S96" s="1349"/>
      <c r="T96" s="318"/>
      <c r="U96" s="1348"/>
      <c r="V96" s="1349"/>
      <c r="W96" s="319" t="s">
        <v>232</v>
      </c>
      <c r="X96" s="1339" t="s">
        <v>234</v>
      </c>
      <c r="Y96" s="1340"/>
      <c r="Z96" s="319" t="s">
        <v>243</v>
      </c>
      <c r="AA96" s="319" t="s">
        <v>233</v>
      </c>
      <c r="AB96" s="320"/>
      <c r="AC96" s="272"/>
      <c r="AD96" s="272"/>
      <c r="AE96" s="273"/>
      <c r="AF96" s="274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1" s="55" customFormat="1" ht="17.25" customHeight="1" thickBot="1">
      <c r="A97" s="182"/>
      <c r="B97" s="183"/>
      <c r="C97" s="184"/>
      <c r="D97" s="185"/>
      <c r="E97" s="185"/>
      <c r="F97" s="186"/>
      <c r="G97" s="187"/>
      <c r="H97" s="187"/>
      <c r="I97" s="188"/>
      <c r="J97" s="188"/>
      <c r="K97" s="187"/>
      <c r="L97" s="188"/>
      <c r="M97" s="189"/>
      <c r="N97" s="185"/>
      <c r="O97" s="185"/>
      <c r="P97" s="185"/>
      <c r="Q97" s="185"/>
      <c r="R97" s="185"/>
      <c r="S97" s="184"/>
      <c r="T97" s="185"/>
      <c r="U97" s="185"/>
      <c r="V97" s="190"/>
      <c r="W97" s="190"/>
      <c r="X97" s="190"/>
      <c r="Y97" s="190"/>
      <c r="Z97" s="190"/>
      <c r="AA97" s="190"/>
      <c r="AB97" s="191"/>
      <c r="AE97" s="257"/>
    </row>
    <row r="98" spans="1:31" s="55" customFormat="1" ht="17.25" customHeight="1" thickBot="1">
      <c r="A98" s="1778" t="s">
        <v>86</v>
      </c>
      <c r="B98" s="1779"/>
      <c r="C98" s="1780"/>
      <c r="D98" s="1780"/>
      <c r="E98" s="1780"/>
      <c r="F98" s="1781"/>
      <c r="G98" s="145">
        <f aca="true" t="shared" si="7" ref="G98:M98">G96+G67</f>
        <v>119</v>
      </c>
      <c r="H98" s="146">
        <f t="shared" si="7"/>
        <v>3570</v>
      </c>
      <c r="I98" s="146">
        <f t="shared" si="7"/>
        <v>296</v>
      </c>
      <c r="J98" s="146">
        <f t="shared" si="7"/>
        <v>214</v>
      </c>
      <c r="K98" s="146">
        <f t="shared" si="7"/>
        <v>16</v>
      </c>
      <c r="L98" s="146">
        <f t="shared" si="7"/>
        <v>66</v>
      </c>
      <c r="M98" s="146">
        <f t="shared" si="7"/>
        <v>3274</v>
      </c>
      <c r="N98" s="142"/>
      <c r="O98" s="1782"/>
      <c r="P98" s="1783"/>
      <c r="Q98" s="142"/>
      <c r="R98" s="1782"/>
      <c r="S98" s="1783"/>
      <c r="T98" s="142"/>
      <c r="U98" s="1782"/>
      <c r="V98" s="1783"/>
      <c r="W98" s="143"/>
      <c r="X98" s="1784"/>
      <c r="Y98" s="1785"/>
      <c r="Z98" s="143"/>
      <c r="AA98" s="143"/>
      <c r="AB98" s="144"/>
      <c r="AC98" s="64"/>
      <c r="AE98" s="257"/>
    </row>
    <row r="99" spans="1:31" s="55" customFormat="1" ht="17.25" customHeight="1" thickBot="1">
      <c r="A99" s="72"/>
      <c r="B99" s="166"/>
      <c r="C99" s="167"/>
      <c r="D99" s="167"/>
      <c r="E99" s="167"/>
      <c r="F99" s="167"/>
      <c r="G99" s="168"/>
      <c r="H99" s="169"/>
      <c r="I99" s="169"/>
      <c r="J99" s="169"/>
      <c r="K99" s="67"/>
      <c r="L99" s="169"/>
      <c r="M99" s="169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7"/>
    </row>
    <row r="100" spans="1:31" s="55" customFormat="1" ht="17.25" customHeight="1" thickBot="1">
      <c r="A100" s="357" t="s">
        <v>217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7"/>
      <c r="AC100" s="64"/>
      <c r="AE100" s="257"/>
    </row>
    <row r="101" spans="1:31" s="55" customFormat="1" ht="17.25" customHeight="1" thickBot="1">
      <c r="A101" s="177" t="s">
        <v>156</v>
      </c>
      <c r="B101" s="78" t="s">
        <v>22</v>
      </c>
      <c r="C101" s="73"/>
      <c r="D101" s="79" t="s">
        <v>255</v>
      </c>
      <c r="E101" s="79"/>
      <c r="F101" s="76"/>
      <c r="G101" s="148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8"/>
      <c r="P101" s="359"/>
      <c r="Q101" s="80"/>
      <c r="R101" s="358"/>
      <c r="S101" s="359"/>
      <c r="T101" s="80"/>
      <c r="U101" s="1786"/>
      <c r="V101" s="1787"/>
      <c r="W101" s="75"/>
      <c r="X101" s="1788"/>
      <c r="Y101" s="1789"/>
      <c r="Z101" s="76"/>
      <c r="AA101" s="76"/>
      <c r="AB101" s="76"/>
      <c r="AC101" s="64"/>
      <c r="AE101" s="257"/>
    </row>
    <row r="102" spans="1:31" s="55" customFormat="1" ht="17.25" customHeight="1" thickBot="1">
      <c r="A102" s="1774" t="s">
        <v>38</v>
      </c>
      <c r="B102" s="1795"/>
      <c r="C102" s="1791"/>
      <c r="D102" s="1791"/>
      <c r="E102" s="1791"/>
      <c r="F102" s="1792"/>
      <c r="G102" s="141">
        <f>G101</f>
        <v>16.5</v>
      </c>
      <c r="H102" s="149">
        <f>SUM(H101:H101)</f>
        <v>495</v>
      </c>
      <c r="I102" s="156"/>
      <c r="J102" s="156"/>
      <c r="K102" s="156"/>
      <c r="L102" s="156"/>
      <c r="M102" s="156"/>
      <c r="N102" s="156"/>
      <c r="O102" s="1796"/>
      <c r="P102" s="1797"/>
      <c r="Q102" s="156"/>
      <c r="R102" s="1796"/>
      <c r="S102" s="1797"/>
      <c r="T102" s="156"/>
      <c r="U102" s="1796"/>
      <c r="V102" s="1797"/>
      <c r="W102" s="156"/>
      <c r="X102" s="1796"/>
      <c r="Y102" s="1797"/>
      <c r="Z102" s="156"/>
      <c r="AA102" s="156"/>
      <c r="AB102" s="156"/>
      <c r="AC102" s="64"/>
      <c r="AE102" s="257"/>
    </row>
    <row r="103" spans="1:31" s="55" customFormat="1" ht="17.25" customHeight="1" thickBot="1">
      <c r="A103" s="1774" t="s">
        <v>169</v>
      </c>
      <c r="B103" s="1775"/>
      <c r="C103" s="1775"/>
      <c r="D103" s="1775"/>
      <c r="E103" s="1775"/>
      <c r="F103" s="1775"/>
      <c r="G103" s="1775"/>
      <c r="H103" s="1776"/>
      <c r="I103" s="1775"/>
      <c r="J103" s="1775"/>
      <c r="K103" s="1775"/>
      <c r="L103" s="1775"/>
      <c r="M103" s="1775"/>
      <c r="N103" s="1775"/>
      <c r="O103" s="1775"/>
      <c r="P103" s="1775"/>
      <c r="Q103" s="1775"/>
      <c r="R103" s="1775"/>
      <c r="S103" s="1775"/>
      <c r="T103" s="1775"/>
      <c r="U103" s="1775"/>
      <c r="V103" s="1775"/>
      <c r="W103" s="1775"/>
      <c r="X103" s="1775"/>
      <c r="Y103" s="1775"/>
      <c r="Z103" s="1775"/>
      <c r="AA103" s="1775"/>
      <c r="AB103" s="1777"/>
      <c r="AC103" s="64"/>
      <c r="AE103" s="257"/>
    </row>
    <row r="104" spans="1:31" s="55" customFormat="1" ht="17.25" customHeight="1" thickBot="1">
      <c r="A104" s="178" t="s">
        <v>157</v>
      </c>
      <c r="B104" s="82" t="s">
        <v>82</v>
      </c>
      <c r="C104" s="81" t="s">
        <v>255</v>
      </c>
      <c r="D104" s="83"/>
      <c r="E104" s="83"/>
      <c r="F104" s="84"/>
      <c r="G104" s="157">
        <v>2</v>
      </c>
      <c r="H104" s="376">
        <f>G104*30</f>
        <v>60</v>
      </c>
      <c r="I104" s="83"/>
      <c r="J104" s="83"/>
      <c r="K104" s="83"/>
      <c r="L104" s="83"/>
      <c r="M104" s="83"/>
      <c r="N104" s="85"/>
      <c r="O104" s="1793"/>
      <c r="P104" s="1794"/>
      <c r="Q104" s="86"/>
      <c r="R104" s="1672"/>
      <c r="S104" s="1673"/>
      <c r="T104" s="86"/>
      <c r="U104" s="1672"/>
      <c r="V104" s="1673"/>
      <c r="W104" s="86"/>
      <c r="X104" s="1672"/>
      <c r="Y104" s="1673"/>
      <c r="Z104" s="87"/>
      <c r="AA104" s="87"/>
      <c r="AB104" s="87"/>
      <c r="AC104" s="64"/>
      <c r="AE104" s="257"/>
    </row>
    <row r="105" spans="1:31" s="55" customFormat="1" ht="17.25" customHeight="1" thickBot="1">
      <c r="A105" s="1790" t="s">
        <v>38</v>
      </c>
      <c r="B105" s="1791"/>
      <c r="C105" s="1791"/>
      <c r="D105" s="1791"/>
      <c r="E105" s="1791"/>
      <c r="F105" s="1792"/>
      <c r="G105" s="141">
        <v>2</v>
      </c>
      <c r="H105" s="376">
        <f>G105*30</f>
        <v>60</v>
      </c>
      <c r="I105" s="155"/>
      <c r="J105" s="155"/>
      <c r="K105" s="155"/>
      <c r="L105" s="155"/>
      <c r="M105" s="155"/>
      <c r="N105" s="153"/>
      <c r="O105" s="1793"/>
      <c r="P105" s="1794"/>
      <c r="Q105" s="154"/>
      <c r="R105" s="1672"/>
      <c r="S105" s="1673"/>
      <c r="T105" s="154"/>
      <c r="U105" s="1672"/>
      <c r="V105" s="1673"/>
      <c r="W105" s="154"/>
      <c r="X105" s="1672"/>
      <c r="Y105" s="1673"/>
      <c r="Z105" s="147"/>
      <c r="AA105" s="147"/>
      <c r="AB105" s="147"/>
      <c r="AC105" s="64"/>
      <c r="AE105" s="257"/>
    </row>
    <row r="106" spans="1:31" s="55" customFormat="1" ht="17.25" customHeight="1">
      <c r="A106" s="72"/>
      <c r="B106" s="166"/>
      <c r="C106" s="167"/>
      <c r="D106" s="167"/>
      <c r="E106" s="167"/>
      <c r="F106" s="167"/>
      <c r="G106" s="168"/>
      <c r="H106" s="169"/>
      <c r="I106" s="169"/>
      <c r="J106" s="169"/>
      <c r="K106" s="67"/>
      <c r="L106" s="169"/>
      <c r="M106" s="169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7"/>
    </row>
    <row r="107" spans="1:31" s="55" customFormat="1" ht="17.25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7"/>
    </row>
    <row r="108" spans="1:31" s="55" customFormat="1" ht="17.25" customHeight="1" thickBot="1">
      <c r="A108" s="1800" t="s">
        <v>218</v>
      </c>
      <c r="B108" s="1447"/>
      <c r="C108" s="1447"/>
      <c r="D108" s="1447"/>
      <c r="E108" s="1447"/>
      <c r="F108" s="1448"/>
      <c r="G108" s="288">
        <f aca="true" t="shared" si="8" ref="G108:M108">G25+G48+G98+G102+G105</f>
        <v>238.5</v>
      </c>
      <c r="H108" s="288">
        <f t="shared" si="8"/>
        <v>7155</v>
      </c>
      <c r="I108" s="288">
        <f t="shared" si="8"/>
        <v>510</v>
      </c>
      <c r="J108" s="288">
        <f t="shared" si="8"/>
        <v>356</v>
      </c>
      <c r="K108" s="288">
        <f t="shared" si="8"/>
        <v>40</v>
      </c>
      <c r="L108" s="288">
        <f t="shared" si="8"/>
        <v>114</v>
      </c>
      <c r="M108" s="288">
        <f t="shared" si="8"/>
        <v>6090</v>
      </c>
      <c r="N108" s="289"/>
      <c r="O108" s="1317"/>
      <c r="P108" s="1318"/>
      <c r="Q108" s="289"/>
      <c r="R108" s="1317"/>
      <c r="S108" s="1318"/>
      <c r="T108" s="289"/>
      <c r="U108" s="1317"/>
      <c r="V108" s="1318"/>
      <c r="W108" s="290"/>
      <c r="X108" s="1319"/>
      <c r="Y108" s="1320"/>
      <c r="Z108" s="290"/>
      <c r="AA108" s="290"/>
      <c r="AB108" s="291"/>
      <c r="AE108" s="257"/>
    </row>
    <row r="109" spans="1:31" s="38" customFormat="1" ht="15.75">
      <c r="A109" s="1452" t="s">
        <v>32</v>
      </c>
      <c r="B109" s="1452"/>
      <c r="C109" s="1452"/>
      <c r="D109" s="1452"/>
      <c r="E109" s="1452"/>
      <c r="F109" s="1452"/>
      <c r="G109" s="1452"/>
      <c r="H109" s="1452"/>
      <c r="I109" s="1452"/>
      <c r="J109" s="1452"/>
      <c r="K109" s="1452"/>
      <c r="L109" s="1452"/>
      <c r="M109" s="1452"/>
      <c r="N109" s="292" t="s">
        <v>244</v>
      </c>
      <c r="O109" s="1325" t="s">
        <v>245</v>
      </c>
      <c r="P109" s="1326"/>
      <c r="Q109" s="293" t="s">
        <v>246</v>
      </c>
      <c r="R109" s="1325" t="s">
        <v>247</v>
      </c>
      <c r="S109" s="1326"/>
      <c r="T109" s="293" t="s">
        <v>248</v>
      </c>
      <c r="U109" s="1321" t="s">
        <v>244</v>
      </c>
      <c r="V109" s="1322"/>
      <c r="W109" s="294" t="s">
        <v>235</v>
      </c>
      <c r="X109" s="1321" t="s">
        <v>234</v>
      </c>
      <c r="Y109" s="1322"/>
      <c r="Z109" s="294" t="s">
        <v>235</v>
      </c>
      <c r="AA109" s="294" t="s">
        <v>233</v>
      </c>
      <c r="AB109" s="295"/>
      <c r="AE109" s="254"/>
    </row>
    <row r="110" spans="1:31" s="42" customFormat="1" ht="15.75">
      <c r="A110" s="1450" t="s">
        <v>33</v>
      </c>
      <c r="B110" s="1450"/>
      <c r="C110" s="1450"/>
      <c r="D110" s="1450"/>
      <c r="E110" s="1450"/>
      <c r="F110" s="1450"/>
      <c r="G110" s="1450"/>
      <c r="H110" s="1450"/>
      <c r="I110" s="1450"/>
      <c r="J110" s="1450"/>
      <c r="K110" s="1450"/>
      <c r="L110" s="1450"/>
      <c r="M110" s="1450"/>
      <c r="N110" s="296">
        <v>2</v>
      </c>
      <c r="O110" s="1327">
        <v>5</v>
      </c>
      <c r="P110" s="1328"/>
      <c r="Q110" s="297">
        <v>3</v>
      </c>
      <c r="R110" s="1327">
        <v>3</v>
      </c>
      <c r="S110" s="1328"/>
      <c r="T110" s="297">
        <v>2</v>
      </c>
      <c r="U110" s="1315">
        <v>4</v>
      </c>
      <c r="V110" s="1316"/>
      <c r="W110" s="298">
        <v>2</v>
      </c>
      <c r="X110" s="1315">
        <v>3</v>
      </c>
      <c r="Y110" s="1316"/>
      <c r="Z110" s="298">
        <v>3</v>
      </c>
      <c r="AA110" s="298">
        <v>2</v>
      </c>
      <c r="AB110" s="298"/>
      <c r="AE110" s="255"/>
    </row>
    <row r="111" spans="1:31" s="42" customFormat="1" ht="15.75">
      <c r="A111" s="1803" t="s">
        <v>34</v>
      </c>
      <c r="B111" s="1803"/>
      <c r="C111" s="1803"/>
      <c r="D111" s="1803"/>
      <c r="E111" s="1803"/>
      <c r="F111" s="1803"/>
      <c r="G111" s="1803"/>
      <c r="H111" s="1803"/>
      <c r="I111" s="1803"/>
      <c r="J111" s="1803"/>
      <c r="K111" s="1803"/>
      <c r="L111" s="1803"/>
      <c r="M111" s="1803"/>
      <c r="N111" s="227">
        <v>3</v>
      </c>
      <c r="O111" s="1804">
        <v>1</v>
      </c>
      <c r="P111" s="1805"/>
      <c r="Q111" s="228">
        <v>2</v>
      </c>
      <c r="R111" s="1806">
        <v>1</v>
      </c>
      <c r="S111" s="1807"/>
      <c r="T111" s="228">
        <v>3</v>
      </c>
      <c r="U111" s="1798">
        <v>2</v>
      </c>
      <c r="V111" s="1799"/>
      <c r="W111" s="229">
        <v>1</v>
      </c>
      <c r="X111" s="1798">
        <v>0</v>
      </c>
      <c r="Y111" s="1799"/>
      <c r="Z111" s="195">
        <v>3</v>
      </c>
      <c r="AA111" s="195">
        <v>2</v>
      </c>
      <c r="AB111" s="195"/>
      <c r="AE111" s="255"/>
    </row>
    <row r="112" spans="1:31" s="42" customFormat="1" ht="15.75">
      <c r="A112" s="1803" t="s">
        <v>35</v>
      </c>
      <c r="B112" s="1803"/>
      <c r="C112" s="1803"/>
      <c r="D112" s="1803"/>
      <c r="E112" s="1803"/>
      <c r="F112" s="1803"/>
      <c r="G112" s="1803"/>
      <c r="H112" s="1803"/>
      <c r="I112" s="1803"/>
      <c r="J112" s="1803"/>
      <c r="K112" s="1803"/>
      <c r="L112" s="1803"/>
      <c r="M112" s="1803"/>
      <c r="N112" s="227"/>
      <c r="O112" s="1804"/>
      <c r="P112" s="1805"/>
      <c r="Q112" s="195"/>
      <c r="R112" s="1801"/>
      <c r="S112" s="1802"/>
      <c r="T112" s="195"/>
      <c r="U112" s="1801">
        <v>1</v>
      </c>
      <c r="V112" s="1802"/>
      <c r="W112" s="195">
        <v>1</v>
      </c>
      <c r="X112" s="1801"/>
      <c r="Y112" s="1802"/>
      <c r="Z112" s="195"/>
      <c r="AA112" s="195">
        <v>1</v>
      </c>
      <c r="AB112" s="195"/>
      <c r="AE112" s="255"/>
    </row>
    <row r="113" spans="1:31" s="42" customFormat="1" ht="15.75">
      <c r="A113" s="1808" t="s">
        <v>59</v>
      </c>
      <c r="B113" s="1808"/>
      <c r="C113" s="1808"/>
      <c r="D113" s="1808"/>
      <c r="E113" s="1808"/>
      <c r="F113" s="1808"/>
      <c r="G113" s="1808"/>
      <c r="H113" s="1808"/>
      <c r="I113" s="1808"/>
      <c r="J113" s="1808"/>
      <c r="K113" s="1808"/>
      <c r="L113" s="1808"/>
      <c r="M113" s="1808"/>
      <c r="N113" s="230"/>
      <c r="O113" s="1804"/>
      <c r="P113" s="1805"/>
      <c r="Q113" s="195"/>
      <c r="R113" s="1801"/>
      <c r="S113" s="1802"/>
      <c r="T113" s="195"/>
      <c r="U113" s="1801"/>
      <c r="V113" s="1802"/>
      <c r="W113" s="195"/>
      <c r="X113" s="1801"/>
      <c r="Y113" s="1802"/>
      <c r="Z113" s="39"/>
      <c r="AA113" s="39"/>
      <c r="AB113" s="39"/>
      <c r="AE113" s="255"/>
    </row>
    <row r="114" spans="1:31" s="42" customFormat="1" ht="15.75">
      <c r="A114" s="1808" t="s">
        <v>63</v>
      </c>
      <c r="B114" s="1808"/>
      <c r="C114" s="1808"/>
      <c r="D114" s="1808"/>
      <c r="E114" s="1808"/>
      <c r="F114" s="1808"/>
      <c r="G114" s="1808"/>
      <c r="H114" s="1808"/>
      <c r="I114" s="1808"/>
      <c r="J114" s="1808"/>
      <c r="K114" s="1808"/>
      <c r="L114" s="1808"/>
      <c r="M114" s="1808"/>
      <c r="N114" s="1651" t="s">
        <v>139</v>
      </c>
      <c r="O114" s="1651"/>
      <c r="P114" s="1651"/>
      <c r="Q114" s="1651" t="s">
        <v>140</v>
      </c>
      <c r="R114" s="1651"/>
      <c r="S114" s="1651"/>
      <c r="T114" s="1651" t="s">
        <v>138</v>
      </c>
      <c r="U114" s="1651"/>
      <c r="V114" s="1651"/>
      <c r="W114" s="1651" t="s">
        <v>93</v>
      </c>
      <c r="X114" s="1651"/>
      <c r="Y114" s="1651"/>
      <c r="Z114" s="1651" t="s">
        <v>93</v>
      </c>
      <c r="AA114" s="1651"/>
      <c r="AB114" s="1651"/>
      <c r="AE114" s="255"/>
    </row>
    <row r="115" spans="1:31" s="42" customFormat="1" ht="15.75">
      <c r="A115" s="192"/>
      <c r="B115" s="1809"/>
      <c r="C115" s="1809"/>
      <c r="D115" s="1809"/>
      <c r="E115" s="1809"/>
      <c r="F115" s="1809"/>
      <c r="G115" s="1809"/>
      <c r="H115" s="1809"/>
      <c r="I115" s="1809"/>
      <c r="J115" s="1809"/>
      <c r="K115" s="1809"/>
      <c r="L115" s="1809"/>
      <c r="M115" s="1809"/>
      <c r="N115" s="1809"/>
      <c r="O115" s="1809"/>
      <c r="P115" s="1809"/>
      <c r="Q115" s="1809"/>
      <c r="R115" s="1809"/>
      <c r="S115" s="1809"/>
      <c r="T115" s="1809"/>
      <c r="U115" s="363"/>
      <c r="V115" s="193"/>
      <c r="W115" s="193"/>
      <c r="X115" s="193"/>
      <c r="Y115" s="194"/>
      <c r="Z115" s="194"/>
      <c r="AA115" s="194"/>
      <c r="AB115" s="194"/>
      <c r="AC115" s="38"/>
      <c r="AD115" s="13"/>
      <c r="AE115" s="13"/>
    </row>
    <row r="116" spans="1:31" s="42" customFormat="1" ht="15.75">
      <c r="A116" s="192"/>
      <c r="B116" s="363"/>
      <c r="C116" s="363"/>
      <c r="D116" s="363"/>
      <c r="E116" s="363"/>
      <c r="F116" s="363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63"/>
      <c r="R116" s="363"/>
      <c r="S116" s="363"/>
      <c r="T116" s="363"/>
      <c r="U116" s="363"/>
      <c r="V116" s="193"/>
      <c r="W116" s="193"/>
      <c r="X116" s="193"/>
      <c r="Y116" s="194"/>
      <c r="Z116" s="194"/>
      <c r="AA116" s="194"/>
      <c r="AB116" s="194"/>
      <c r="AC116" s="38"/>
      <c r="AD116" s="13"/>
      <c r="AE116" s="13"/>
    </row>
    <row r="117" spans="1:31" s="42" customFormat="1" ht="15.75">
      <c r="A117" s="44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171</v>
      </c>
      <c r="C118" s="165"/>
      <c r="D118" s="258"/>
      <c r="E118" s="258"/>
      <c r="F118" s="258"/>
      <c r="G118" s="258"/>
      <c r="H118" s="258"/>
      <c r="I118" s="165"/>
      <c r="J118" s="1810" t="s">
        <v>158</v>
      </c>
      <c r="K118" s="1811"/>
      <c r="L118" s="1811"/>
      <c r="M118" s="1811"/>
      <c r="N118" s="1811"/>
      <c r="O118" s="165"/>
      <c r="P118" s="165"/>
      <c r="Q118" s="165"/>
      <c r="R118" s="165"/>
      <c r="S118" s="165"/>
      <c r="T118" s="165"/>
      <c r="U118" s="165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58" t="s">
        <v>252</v>
      </c>
      <c r="C119" s="165"/>
      <c r="D119" s="259"/>
      <c r="E119" s="259"/>
      <c r="F119" s="259"/>
      <c r="G119" s="259"/>
      <c r="H119" s="259"/>
      <c r="I119" s="165"/>
      <c r="J119" s="1812" t="s">
        <v>253</v>
      </c>
      <c r="K119" s="1813"/>
      <c r="L119" s="1813"/>
      <c r="M119" s="1813"/>
      <c r="N119" s="1813"/>
      <c r="O119" s="165"/>
      <c r="P119" s="165"/>
      <c r="Q119" s="165"/>
      <c r="R119" s="165"/>
      <c r="S119" s="165"/>
      <c r="T119" s="165"/>
      <c r="U119" s="165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58"/>
      <c r="C120" s="158"/>
      <c r="D120" s="260"/>
      <c r="E120" s="260"/>
      <c r="F120" s="260"/>
      <c r="G120" s="260"/>
      <c r="H120" s="260"/>
      <c r="I120" s="158"/>
      <c r="J120" s="1812"/>
      <c r="K120" s="1813"/>
      <c r="L120" s="1813"/>
      <c r="M120" s="1813"/>
      <c r="N120" s="1813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58"/>
      <c r="C121" s="158"/>
      <c r="D121" s="158"/>
      <c r="E121" s="158"/>
      <c r="F121" s="158"/>
      <c r="G121" s="158"/>
      <c r="H121" s="158"/>
      <c r="I121" s="158"/>
      <c r="J121" s="196"/>
      <c r="K121" s="197"/>
      <c r="L121" s="197"/>
      <c r="M121" s="197"/>
      <c r="N121" s="197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58"/>
      <c r="C122" s="158"/>
      <c r="D122" s="158"/>
      <c r="E122" s="158"/>
      <c r="F122" s="158"/>
      <c r="G122" s="158"/>
      <c r="H122" s="158"/>
      <c r="I122" s="158"/>
      <c r="J122" s="196"/>
      <c r="K122" s="197"/>
      <c r="L122" s="197"/>
      <c r="M122" s="197"/>
      <c r="N122" s="197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58"/>
      <c r="C123" s="158"/>
      <c r="D123" s="158"/>
      <c r="E123" s="158"/>
      <c r="F123" s="158"/>
      <c r="G123" s="158"/>
      <c r="H123" s="158"/>
      <c r="I123" s="158"/>
      <c r="J123" s="196"/>
      <c r="K123" s="197"/>
      <c r="L123" s="197"/>
      <c r="M123" s="197"/>
      <c r="N123" s="197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58"/>
      <c r="C124" s="158"/>
      <c r="D124" s="158"/>
      <c r="E124" s="158"/>
      <c r="F124" s="158"/>
      <c r="G124" s="158"/>
      <c r="H124" s="158"/>
      <c r="I124" s="158"/>
      <c r="J124" s="196"/>
      <c r="K124" s="197"/>
      <c r="L124" s="197"/>
      <c r="M124" s="197"/>
      <c r="N124" s="197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58"/>
      <c r="C125" s="158"/>
      <c r="D125" s="158"/>
      <c r="E125" s="158"/>
      <c r="F125" s="158"/>
      <c r="G125" s="158"/>
      <c r="H125" s="158"/>
      <c r="I125" s="158"/>
      <c r="J125" s="196"/>
      <c r="K125" s="197"/>
      <c r="L125" s="197"/>
      <c r="M125" s="197"/>
      <c r="N125" s="197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58"/>
      <c r="C126" s="158"/>
      <c r="D126" s="158"/>
      <c r="E126" s="158"/>
      <c r="F126" s="158"/>
      <c r="G126" s="158"/>
      <c r="H126" s="158"/>
      <c r="I126" s="158"/>
      <c r="J126" s="196"/>
      <c r="K126" s="197"/>
      <c r="L126" s="197"/>
      <c r="M126" s="197"/>
      <c r="N126" s="197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58"/>
      <c r="C127" s="158"/>
      <c r="D127" s="158"/>
      <c r="E127" s="158"/>
      <c r="F127" s="158"/>
      <c r="G127" s="158"/>
      <c r="H127" s="158"/>
      <c r="I127" s="158"/>
      <c r="J127" s="196"/>
      <c r="K127" s="197"/>
      <c r="L127" s="197"/>
      <c r="M127" s="197"/>
      <c r="N127" s="197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58"/>
      <c r="C128" s="158"/>
      <c r="D128" s="158"/>
      <c r="E128" s="158"/>
      <c r="F128" s="158"/>
      <c r="G128" s="158"/>
      <c r="H128" s="158"/>
      <c r="I128" s="158"/>
      <c r="J128" s="196"/>
      <c r="K128" s="197"/>
      <c r="L128" s="197"/>
      <c r="M128" s="197"/>
      <c r="N128" s="197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58"/>
      <c r="C129" s="158"/>
      <c r="D129" s="158"/>
      <c r="E129" s="158"/>
      <c r="F129" s="158"/>
      <c r="G129" s="158"/>
      <c r="H129" s="158"/>
      <c r="I129" s="158"/>
      <c r="J129" s="196"/>
      <c r="K129" s="197"/>
      <c r="L129" s="197"/>
      <c r="M129" s="197"/>
      <c r="N129" s="197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3">
    <mergeCell ref="B115:T115"/>
    <mergeCell ref="J118:N118"/>
    <mergeCell ref="J119:N119"/>
    <mergeCell ref="J120:N120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56" r:id="rId1"/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7"/>
  <sheetViews>
    <sheetView view="pageBreakPreview" zoomScale="80" zoomScaleNormal="50" zoomScaleSheetLayoutView="80" zoomScalePageLayoutView="0" workbookViewId="0" topLeftCell="A1">
      <pane ySplit="8" topLeftCell="A81" activePane="bottomLeft" state="frozen"/>
      <selection pane="topLeft" activeCell="A1" sqref="A1"/>
      <selection pane="bottomLeft" activeCell="AU74" sqref="AU74"/>
    </sheetView>
  </sheetViews>
  <sheetFormatPr defaultColWidth="9.00390625" defaultRowHeight="12.75"/>
  <cols>
    <col min="1" max="1" width="11.00390625" style="12" customWidth="1"/>
    <col min="2" max="2" width="41.875" style="13" customWidth="1"/>
    <col min="3" max="3" width="4.125" style="14" customWidth="1"/>
    <col min="4" max="4" width="7.375" style="15" customWidth="1"/>
    <col min="5" max="5" width="6.00390625" style="15" customWidth="1"/>
    <col min="6" max="6" width="4.75390625" style="14" customWidth="1"/>
    <col min="7" max="7" width="7.125" style="14" customWidth="1"/>
    <col min="8" max="8" width="11.00390625" style="13" customWidth="1"/>
    <col min="9" max="9" width="8.125" style="13" customWidth="1"/>
    <col min="10" max="10" width="7.25390625" style="13" customWidth="1"/>
    <col min="11" max="11" width="7.625" style="13" customWidth="1"/>
    <col min="12" max="12" width="8.25390625" style="47" customWidth="1"/>
    <col min="13" max="13" width="9.875" style="13" customWidth="1"/>
    <col min="14" max="14" width="8.125" style="13" customWidth="1"/>
    <col min="15" max="15" width="5.875" style="13" customWidth="1"/>
    <col min="16" max="16" width="3.00390625" style="13" customWidth="1"/>
    <col min="17" max="17" width="8.375" style="13" customWidth="1"/>
    <col min="18" max="18" width="5.625" style="13" customWidth="1"/>
    <col min="19" max="19" width="3.25390625" style="13" customWidth="1"/>
    <col min="20" max="20" width="8.125" style="13" customWidth="1"/>
    <col min="21" max="21" width="5.125" style="13" customWidth="1"/>
    <col min="22" max="22" width="4.375" style="21" customWidth="1"/>
    <col min="23" max="23" width="9.25390625" style="21" customWidth="1"/>
    <col min="24" max="24" width="5.875" style="21" customWidth="1"/>
    <col min="25" max="25" width="4.125" style="13" customWidth="1"/>
    <col min="26" max="26" width="7.25390625" style="13" customWidth="1"/>
    <col min="27" max="27" width="6.625" style="13" customWidth="1"/>
    <col min="28" max="28" width="5.625" style="13" customWidth="1"/>
    <col min="29" max="29" width="7.125" style="13" hidden="1" customWidth="1"/>
    <col min="30" max="30" width="7.75390625" style="13" hidden="1" customWidth="1"/>
    <col min="31" max="31" width="5.125" style="13" hidden="1" customWidth="1"/>
    <col min="32" max="32" width="9.125" style="13" customWidth="1"/>
    <col min="33" max="34" width="0" style="13" hidden="1" customWidth="1"/>
    <col min="35" max="16384" width="9.125" style="13" customWidth="1"/>
  </cols>
  <sheetData>
    <row r="1" spans="1:28" s="38" customFormat="1" ht="15.75">
      <c r="A1" s="1635" t="s">
        <v>249</v>
      </c>
      <c r="B1" s="1636"/>
      <c r="C1" s="1636"/>
      <c r="D1" s="1636"/>
      <c r="E1" s="1636"/>
      <c r="F1" s="1636"/>
      <c r="G1" s="1636"/>
      <c r="H1" s="1636"/>
      <c r="I1" s="1636"/>
      <c r="J1" s="1636"/>
      <c r="K1" s="1636"/>
      <c r="L1" s="1636"/>
      <c r="M1" s="1636"/>
      <c r="N1" s="1636"/>
      <c r="O1" s="1636"/>
      <c r="P1" s="1636"/>
      <c r="Q1" s="1636"/>
      <c r="R1" s="1636"/>
      <c r="S1" s="1636"/>
      <c r="T1" s="1636"/>
      <c r="U1" s="1636"/>
      <c r="V1" s="1636"/>
      <c r="W1" s="1636"/>
      <c r="X1" s="1636"/>
      <c r="Y1" s="1275"/>
      <c r="Z1" s="1275"/>
      <c r="AA1" s="1275"/>
      <c r="AB1" s="1275"/>
    </row>
    <row r="2" spans="1:31" s="38" customFormat="1" ht="18.75" customHeight="1">
      <c r="A2" s="1637" t="s">
        <v>24</v>
      </c>
      <c r="B2" s="1639" t="s">
        <v>126</v>
      </c>
      <c r="C2" s="1641" t="s">
        <v>265</v>
      </c>
      <c r="D2" s="1642"/>
      <c r="E2" s="1300"/>
      <c r="F2" s="1301"/>
      <c r="G2" s="1646" t="s">
        <v>125</v>
      </c>
      <c r="H2" s="1639" t="s">
        <v>113</v>
      </c>
      <c r="I2" s="1639"/>
      <c r="J2" s="1639"/>
      <c r="K2" s="1639"/>
      <c r="L2" s="1639"/>
      <c r="M2" s="1639"/>
      <c r="N2" s="1648" t="s">
        <v>264</v>
      </c>
      <c r="O2" s="1648"/>
      <c r="P2" s="1648"/>
      <c r="Q2" s="1648"/>
      <c r="R2" s="1648"/>
      <c r="S2" s="1648"/>
      <c r="T2" s="1648"/>
      <c r="U2" s="1648"/>
      <c r="V2" s="1648"/>
      <c r="W2" s="1648"/>
      <c r="X2" s="1648"/>
      <c r="Y2" s="1648"/>
      <c r="Z2" s="1648"/>
      <c r="AA2" s="1648"/>
      <c r="AB2" s="1648"/>
      <c r="AC2" s="1648"/>
      <c r="AD2" s="1648"/>
      <c r="AE2" s="1649"/>
    </row>
    <row r="3" spans="1:32" s="38" customFormat="1" ht="24.75" customHeight="1">
      <c r="A3" s="1637"/>
      <c r="B3" s="1639"/>
      <c r="C3" s="1643"/>
      <c r="D3" s="1644"/>
      <c r="E3" s="1243"/>
      <c r="F3" s="1645"/>
      <c r="G3" s="1647"/>
      <c r="H3" s="1650" t="s">
        <v>117</v>
      </c>
      <c r="I3" s="1651" t="s">
        <v>118</v>
      </c>
      <c r="J3" s="1651"/>
      <c r="K3" s="1651"/>
      <c r="L3" s="1651"/>
      <c r="M3" s="1650" t="s">
        <v>114</v>
      </c>
      <c r="N3" s="1648"/>
      <c r="O3" s="1648"/>
      <c r="P3" s="1648"/>
      <c r="Q3" s="1648"/>
      <c r="R3" s="1648"/>
      <c r="S3" s="1648"/>
      <c r="T3" s="1648"/>
      <c r="U3" s="1648"/>
      <c r="V3" s="1648"/>
      <c r="W3" s="1648"/>
      <c r="X3" s="1648"/>
      <c r="Y3" s="1648"/>
      <c r="Z3" s="1648"/>
      <c r="AA3" s="1648"/>
      <c r="AB3" s="1648"/>
      <c r="AC3" s="1648"/>
      <c r="AD3" s="1648"/>
      <c r="AE3" s="1649"/>
      <c r="AF3" s="38">
        <v>1</v>
      </c>
    </row>
    <row r="4" spans="1:32" s="38" customFormat="1" ht="18" customHeight="1">
      <c r="A4" s="1637"/>
      <c r="B4" s="1639"/>
      <c r="C4" s="1650" t="s">
        <v>25</v>
      </c>
      <c r="D4" s="1650" t="s">
        <v>26</v>
      </c>
      <c r="E4" s="1652" t="s">
        <v>119</v>
      </c>
      <c r="F4" s="1653"/>
      <c r="G4" s="1647"/>
      <c r="H4" s="1650"/>
      <c r="I4" s="1650" t="s">
        <v>115</v>
      </c>
      <c r="J4" s="1654" t="s">
        <v>116</v>
      </c>
      <c r="K4" s="1655"/>
      <c r="L4" s="1656"/>
      <c r="M4" s="1650"/>
      <c r="N4" s="1651" t="s">
        <v>27</v>
      </c>
      <c r="O4" s="1651"/>
      <c r="P4" s="1651"/>
      <c r="Q4" s="1651" t="s">
        <v>28</v>
      </c>
      <c r="R4" s="1651"/>
      <c r="S4" s="1651"/>
      <c r="T4" s="1651" t="s">
        <v>29</v>
      </c>
      <c r="U4" s="1651"/>
      <c r="V4" s="1651"/>
      <c r="W4" s="1651" t="s">
        <v>30</v>
      </c>
      <c r="X4" s="1651"/>
      <c r="Y4" s="1651"/>
      <c r="Z4" s="1651" t="s">
        <v>31</v>
      </c>
      <c r="AA4" s="1651"/>
      <c r="AB4" s="1651"/>
      <c r="AC4" s="39"/>
      <c r="AD4" s="39"/>
      <c r="AE4" s="253"/>
      <c r="AF4" s="38">
        <v>2</v>
      </c>
    </row>
    <row r="5" spans="1:32" s="38" customFormat="1" ht="18.75">
      <c r="A5" s="1637"/>
      <c r="B5" s="1639"/>
      <c r="C5" s="1650"/>
      <c r="D5" s="1650"/>
      <c r="E5" s="1659" t="s">
        <v>120</v>
      </c>
      <c r="F5" s="1659" t="s">
        <v>121</v>
      </c>
      <c r="G5" s="1647"/>
      <c r="H5" s="1650"/>
      <c r="I5" s="1650"/>
      <c r="J5" s="1647" t="s">
        <v>65</v>
      </c>
      <c r="K5" s="1664" t="s">
        <v>66</v>
      </c>
      <c r="L5" s="1665" t="s">
        <v>67</v>
      </c>
      <c r="M5" s="1650"/>
      <c r="N5" s="1666" t="s">
        <v>267</v>
      </c>
      <c r="O5" s="1667"/>
      <c r="P5" s="1668"/>
      <c r="Q5" s="1668"/>
      <c r="R5" s="1668"/>
      <c r="S5" s="1668"/>
      <c r="T5" s="1668"/>
      <c r="U5" s="1668"/>
      <c r="V5" s="1668"/>
      <c r="W5" s="1668"/>
      <c r="X5" s="1668"/>
      <c r="Y5" s="1668"/>
      <c r="Z5" s="1668"/>
      <c r="AA5" s="1668"/>
      <c r="AB5" s="1669"/>
      <c r="AE5" s="254"/>
      <c r="AF5" s="38">
        <v>3</v>
      </c>
    </row>
    <row r="6" spans="1:32" s="38" customFormat="1" ht="15.75">
      <c r="A6" s="1637"/>
      <c r="B6" s="1639"/>
      <c r="C6" s="1650"/>
      <c r="D6" s="1650"/>
      <c r="E6" s="1660"/>
      <c r="F6" s="1660"/>
      <c r="G6" s="1647"/>
      <c r="H6" s="1650"/>
      <c r="I6" s="1650"/>
      <c r="J6" s="1662"/>
      <c r="K6" s="1662"/>
      <c r="L6" s="1662"/>
      <c r="M6" s="1650"/>
      <c r="N6" s="170">
        <v>1</v>
      </c>
      <c r="O6" s="1657">
        <v>2</v>
      </c>
      <c r="P6" s="1658"/>
      <c r="Q6" s="170">
        <v>3</v>
      </c>
      <c r="R6" s="1657">
        <v>4</v>
      </c>
      <c r="S6" s="1658"/>
      <c r="T6" s="170">
        <v>5</v>
      </c>
      <c r="U6" s="1657">
        <v>6</v>
      </c>
      <c r="V6" s="1658"/>
      <c r="W6" s="170">
        <v>7</v>
      </c>
      <c r="X6" s="1657">
        <v>8</v>
      </c>
      <c r="Y6" s="1658"/>
      <c r="Z6" s="170">
        <v>9</v>
      </c>
      <c r="AA6" s="170" t="s">
        <v>254</v>
      </c>
      <c r="AB6" s="170" t="s">
        <v>255</v>
      </c>
      <c r="AE6" s="254"/>
      <c r="AF6" s="38">
        <v>4</v>
      </c>
    </row>
    <row r="7" spans="1:32" s="38" customFormat="1" ht="42" customHeight="1" thickBot="1">
      <c r="A7" s="1638"/>
      <c r="B7" s="1640"/>
      <c r="C7" s="1646"/>
      <c r="D7" s="1646"/>
      <c r="E7" s="1661"/>
      <c r="F7" s="1661"/>
      <c r="G7" s="1647"/>
      <c r="H7" s="1646"/>
      <c r="I7" s="1646"/>
      <c r="J7" s="1663"/>
      <c r="K7" s="1663"/>
      <c r="L7" s="1663"/>
      <c r="M7" s="1646"/>
      <c r="N7" s="34"/>
      <c r="O7" s="1670"/>
      <c r="P7" s="1671"/>
      <c r="Q7" s="34"/>
      <c r="R7" s="1670"/>
      <c r="S7" s="1671"/>
      <c r="T7" s="34"/>
      <c r="U7" s="1670"/>
      <c r="V7" s="1671"/>
      <c r="W7" s="34"/>
      <c r="X7" s="1670"/>
      <c r="Y7" s="1671"/>
      <c r="Z7" s="34"/>
      <c r="AA7" s="34"/>
      <c r="AB7" s="34"/>
      <c r="AE7" s="254"/>
      <c r="AF7" s="38">
        <v>5</v>
      </c>
    </row>
    <row r="8" spans="1:31" s="38" customFormat="1" ht="16.5" thickBot="1">
      <c r="A8" s="35">
        <v>1</v>
      </c>
      <c r="B8" s="36" t="s">
        <v>142</v>
      </c>
      <c r="C8" s="37">
        <v>3</v>
      </c>
      <c r="D8" s="37">
        <v>4</v>
      </c>
      <c r="E8" s="171">
        <v>5</v>
      </c>
      <c r="F8" s="171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45">
        <v>12</v>
      </c>
      <c r="M8" s="37">
        <v>13</v>
      </c>
      <c r="N8" s="37">
        <v>14</v>
      </c>
      <c r="O8" s="1672"/>
      <c r="P8" s="1673"/>
      <c r="Q8" s="37"/>
      <c r="R8" s="1672"/>
      <c r="S8" s="1673"/>
      <c r="T8" s="37"/>
      <c r="U8" s="1672"/>
      <c r="V8" s="1673"/>
      <c r="W8" s="37"/>
      <c r="X8" s="1672"/>
      <c r="Y8" s="1673"/>
      <c r="Z8" s="37"/>
      <c r="AA8" s="37"/>
      <c r="AB8" s="37"/>
      <c r="AE8" s="254"/>
    </row>
    <row r="9" spans="1:31" s="38" customFormat="1" ht="19.5" thickBot="1">
      <c r="A9" s="1674" t="s">
        <v>170</v>
      </c>
      <c r="B9" s="1675"/>
      <c r="C9" s="1675"/>
      <c r="D9" s="1675"/>
      <c r="E9" s="1675"/>
      <c r="F9" s="1675"/>
      <c r="G9" s="1675"/>
      <c r="H9" s="1675"/>
      <c r="I9" s="1675"/>
      <c r="J9" s="1675"/>
      <c r="K9" s="1675"/>
      <c r="L9" s="1675"/>
      <c r="M9" s="1675"/>
      <c r="N9" s="1675"/>
      <c r="O9" s="1675"/>
      <c r="P9" s="1675"/>
      <c r="Q9" s="1675"/>
      <c r="R9" s="1675"/>
      <c r="S9" s="1675"/>
      <c r="T9" s="1675"/>
      <c r="U9" s="1675"/>
      <c r="V9" s="1675"/>
      <c r="W9" s="1675"/>
      <c r="X9" s="1675"/>
      <c r="Y9" s="1675"/>
      <c r="Z9" s="1675"/>
      <c r="AA9" s="1675"/>
      <c r="AB9" s="1676"/>
      <c r="AE9" s="254"/>
    </row>
    <row r="10" spans="1:31" s="38" customFormat="1" ht="16.5" thickBot="1">
      <c r="A10" s="1677" t="s">
        <v>84</v>
      </c>
      <c r="B10" s="1678"/>
      <c r="C10" s="1678"/>
      <c r="D10" s="1678"/>
      <c r="E10" s="1678"/>
      <c r="F10" s="1678"/>
      <c r="G10" s="1678"/>
      <c r="H10" s="1678"/>
      <c r="I10" s="1678"/>
      <c r="J10" s="1678"/>
      <c r="K10" s="1678"/>
      <c r="L10" s="1678"/>
      <c r="M10" s="1678"/>
      <c r="N10" s="1678"/>
      <c r="O10" s="1678"/>
      <c r="P10" s="1678"/>
      <c r="Q10" s="1678"/>
      <c r="R10" s="1678"/>
      <c r="S10" s="1678"/>
      <c r="T10" s="1678"/>
      <c r="U10" s="1678"/>
      <c r="V10" s="1678"/>
      <c r="W10" s="1678"/>
      <c r="X10" s="1678"/>
      <c r="Y10" s="1679"/>
      <c r="Z10" s="1679"/>
      <c r="AA10" s="1679"/>
      <c r="AB10" s="1680"/>
      <c r="AE10" s="254"/>
    </row>
    <row r="11" spans="1:47" s="38" customFormat="1" ht="47.25">
      <c r="A11" s="174" t="s">
        <v>143</v>
      </c>
      <c r="B11" s="91" t="s">
        <v>268</v>
      </c>
      <c r="C11" s="90"/>
      <c r="D11" s="92"/>
      <c r="E11" s="92"/>
      <c r="F11" s="93"/>
      <c r="G11" s="172">
        <f>H11/30</f>
        <v>6.5</v>
      </c>
      <c r="H11" s="90">
        <v>195</v>
      </c>
      <c r="I11" s="92"/>
      <c r="J11" s="90"/>
      <c r="K11" s="90"/>
      <c r="L11" s="94"/>
      <c r="M11" s="94"/>
      <c r="N11" s="92"/>
      <c r="O11" s="1681"/>
      <c r="P11" s="1682"/>
      <c r="Q11" s="92"/>
      <c r="R11" s="1681"/>
      <c r="S11" s="1682"/>
      <c r="T11" s="92"/>
      <c r="U11" s="1681"/>
      <c r="V11" s="1682"/>
      <c r="W11" s="95"/>
      <c r="X11" s="1683"/>
      <c r="Y11" s="1684"/>
      <c r="Z11" s="96"/>
      <c r="AA11" s="96"/>
      <c r="AB11" s="96"/>
      <c r="AE11" s="254"/>
      <c r="AK11" s="39"/>
      <c r="AL11" s="39">
        <v>1</v>
      </c>
      <c r="AM11" s="39">
        <v>2</v>
      </c>
      <c r="AN11" s="39">
        <v>3</v>
      </c>
      <c r="AO11" s="39">
        <v>4</v>
      </c>
      <c r="AP11" s="39">
        <v>5</v>
      </c>
      <c r="AQ11" s="39">
        <v>6</v>
      </c>
      <c r="AR11" s="39">
        <v>7</v>
      </c>
      <c r="AS11" s="39">
        <v>8</v>
      </c>
      <c r="AT11" s="39">
        <v>9</v>
      </c>
      <c r="AU11" s="39">
        <v>10</v>
      </c>
    </row>
    <row r="12" spans="1:47" s="38" customFormat="1" ht="31.5">
      <c r="A12" s="175" t="s">
        <v>145</v>
      </c>
      <c r="B12" s="98" t="s">
        <v>37</v>
      </c>
      <c r="C12" s="97"/>
      <c r="D12" s="379">
        <v>3</v>
      </c>
      <c r="E12" s="88"/>
      <c r="F12" s="99"/>
      <c r="G12" s="151">
        <v>3</v>
      </c>
      <c r="H12" s="97">
        <f aca="true" t="shared" si="0" ref="H12:H18">G12*30</f>
        <v>90</v>
      </c>
      <c r="I12" s="97">
        <v>4</v>
      </c>
      <c r="J12" s="97"/>
      <c r="K12" s="97"/>
      <c r="L12" s="88" t="s">
        <v>133</v>
      </c>
      <c r="M12" s="54">
        <f aca="true" t="shared" si="1" ref="M12:M23">H12-I12</f>
        <v>86</v>
      </c>
      <c r="N12" s="39"/>
      <c r="O12" s="1651"/>
      <c r="P12" s="1651"/>
      <c r="Q12" s="377" t="s">
        <v>133</v>
      </c>
      <c r="R12" s="1685"/>
      <c r="S12" s="1686"/>
      <c r="T12" s="88"/>
      <c r="U12" s="1687"/>
      <c r="V12" s="1688"/>
      <c r="W12" s="100"/>
      <c r="X12" s="1689"/>
      <c r="Y12" s="1690"/>
      <c r="Z12" s="101"/>
      <c r="AA12" s="101"/>
      <c r="AB12" s="101"/>
      <c r="AE12" s="254"/>
      <c r="AF12" s="38">
        <v>2</v>
      </c>
      <c r="AI12" s="38" t="s">
        <v>304</v>
      </c>
      <c r="AJ12" s="482">
        <f>SUMIF(AF$11:AF$24,AF$3,G$11:G$24)</f>
        <v>0</v>
      </c>
      <c r="AK12" s="39" t="s">
        <v>310</v>
      </c>
      <c r="AL12" s="39">
        <f>COUNTIF($C$11:$C$24,AL$11)</f>
        <v>0</v>
      </c>
      <c r="AM12" s="39">
        <f aca="true" t="shared" si="2" ref="AM12:AU12">COUNTIF($C$11:$C$24,AM$11)</f>
        <v>0</v>
      </c>
      <c r="AN12" s="39">
        <f t="shared" si="2"/>
        <v>1</v>
      </c>
      <c r="AO12" s="39">
        <f t="shared" si="2"/>
        <v>2</v>
      </c>
      <c r="AP12" s="39">
        <f t="shared" si="2"/>
        <v>1</v>
      </c>
      <c r="AQ12" s="39">
        <f t="shared" si="2"/>
        <v>0</v>
      </c>
      <c r="AR12" s="39">
        <f t="shared" si="2"/>
        <v>0</v>
      </c>
      <c r="AS12" s="39">
        <f t="shared" si="2"/>
        <v>0</v>
      </c>
      <c r="AT12" s="39">
        <f t="shared" si="2"/>
        <v>0</v>
      </c>
      <c r="AU12" s="39">
        <f t="shared" si="2"/>
        <v>0</v>
      </c>
    </row>
    <row r="13" spans="1:47" s="38" customFormat="1" ht="31.5">
      <c r="A13" s="175" t="s">
        <v>146</v>
      </c>
      <c r="B13" s="98" t="s">
        <v>37</v>
      </c>
      <c r="C13" s="487">
        <v>4</v>
      </c>
      <c r="D13" s="160"/>
      <c r="E13" s="160"/>
      <c r="F13" s="161"/>
      <c r="G13" s="151">
        <v>3.5</v>
      </c>
      <c r="H13" s="97">
        <f t="shared" si="0"/>
        <v>105</v>
      </c>
      <c r="I13" s="162">
        <v>4</v>
      </c>
      <c r="J13" s="162"/>
      <c r="K13" s="162"/>
      <c r="L13" s="160" t="s">
        <v>133</v>
      </c>
      <c r="M13" s="163">
        <f t="shared" si="1"/>
        <v>101</v>
      </c>
      <c r="N13" s="39"/>
      <c r="O13" s="1651"/>
      <c r="P13" s="1651"/>
      <c r="Q13" s="378"/>
      <c r="R13" s="1691" t="s">
        <v>133</v>
      </c>
      <c r="S13" s="1692"/>
      <c r="T13" s="88"/>
      <c r="U13" s="1687"/>
      <c r="V13" s="1688"/>
      <c r="W13" s="100"/>
      <c r="X13" s="1689"/>
      <c r="Y13" s="1690"/>
      <c r="Z13" s="101"/>
      <c r="AA13" s="101"/>
      <c r="AB13" s="101"/>
      <c r="AE13" s="254"/>
      <c r="AF13" s="38">
        <v>2</v>
      </c>
      <c r="AI13" s="38" t="s">
        <v>305</v>
      </c>
      <c r="AJ13" s="482">
        <f>SUMIF(AF$11:AF$24,AF$4,G$11:G$24)</f>
        <v>13.5</v>
      </c>
      <c r="AK13" s="39" t="s">
        <v>311</v>
      </c>
      <c r="AL13" s="39">
        <f>COUNTIF($D$11:$D$24,AL$11)</f>
        <v>0</v>
      </c>
      <c r="AM13" s="39">
        <f aca="true" t="shared" si="3" ref="AM13:AU13">COUNTIF($D$11:$D$24,AM$11)</f>
        <v>0</v>
      </c>
      <c r="AN13" s="39">
        <f t="shared" si="3"/>
        <v>1</v>
      </c>
      <c r="AO13" s="39">
        <f t="shared" si="3"/>
        <v>0</v>
      </c>
      <c r="AP13" s="39">
        <f t="shared" si="3"/>
        <v>4</v>
      </c>
      <c r="AQ13" s="39">
        <f t="shared" si="3"/>
        <v>0</v>
      </c>
      <c r="AR13" s="39">
        <f t="shared" si="3"/>
        <v>2</v>
      </c>
      <c r="AS13" s="39">
        <f t="shared" si="3"/>
        <v>1</v>
      </c>
      <c r="AT13" s="39">
        <f t="shared" si="3"/>
        <v>0</v>
      </c>
      <c r="AU13" s="39">
        <f t="shared" si="3"/>
        <v>0</v>
      </c>
    </row>
    <row r="14" spans="1:36" s="38" customFormat="1" ht="15.75">
      <c r="A14" s="175" t="s">
        <v>144</v>
      </c>
      <c r="B14" s="244" t="s">
        <v>36</v>
      </c>
      <c r="C14" s="381">
        <v>3</v>
      </c>
      <c r="D14" s="151"/>
      <c r="E14" s="151"/>
      <c r="F14" s="102"/>
      <c r="G14" s="173">
        <v>4</v>
      </c>
      <c r="H14" s="151">
        <f t="shared" si="0"/>
        <v>120</v>
      </c>
      <c r="I14" s="151">
        <v>4</v>
      </c>
      <c r="J14" s="175" t="s">
        <v>133</v>
      </c>
      <c r="K14" s="151"/>
      <c r="L14" s="245"/>
      <c r="M14" s="245">
        <f t="shared" si="1"/>
        <v>116</v>
      </c>
      <c r="O14" s="1693"/>
      <c r="P14" s="1694"/>
      <c r="Q14" s="382" t="s">
        <v>133</v>
      </c>
      <c r="R14" s="1687"/>
      <c r="S14" s="1688"/>
      <c r="T14" s="175"/>
      <c r="U14" s="1693"/>
      <c r="V14" s="1694"/>
      <c r="W14" s="100"/>
      <c r="X14" s="1689"/>
      <c r="Y14" s="1690"/>
      <c r="Z14" s="101"/>
      <c r="AA14" s="101"/>
      <c r="AB14" s="101"/>
      <c r="AE14" s="254"/>
      <c r="AF14" s="38">
        <v>2</v>
      </c>
      <c r="AI14" s="38" t="s">
        <v>306</v>
      </c>
      <c r="AJ14" s="482">
        <f>SUMIF(AF$11:AF$24,AF$5,G$11:G$24)</f>
        <v>15.5</v>
      </c>
    </row>
    <row r="15" spans="1:36" s="38" customFormat="1" ht="15.75">
      <c r="A15" s="175" t="s">
        <v>147</v>
      </c>
      <c r="B15" s="244" t="s">
        <v>71</v>
      </c>
      <c r="C15" s="151"/>
      <c r="D15" s="381">
        <v>5</v>
      </c>
      <c r="E15" s="151"/>
      <c r="F15" s="102"/>
      <c r="G15" s="173">
        <v>2</v>
      </c>
      <c r="H15" s="151">
        <f t="shared" si="0"/>
        <v>60</v>
      </c>
      <c r="I15" s="151">
        <v>4</v>
      </c>
      <c r="J15" s="175" t="s">
        <v>133</v>
      </c>
      <c r="K15" s="151"/>
      <c r="L15" s="175"/>
      <c r="M15" s="245">
        <f t="shared" si="1"/>
        <v>56</v>
      </c>
      <c r="N15" s="175"/>
      <c r="O15" s="1693"/>
      <c r="P15" s="1694"/>
      <c r="R15" s="1687"/>
      <c r="S15" s="1688"/>
      <c r="T15" s="383" t="s">
        <v>133</v>
      </c>
      <c r="U15" s="1693"/>
      <c r="V15" s="1694"/>
      <c r="W15" s="100"/>
      <c r="X15" s="1689"/>
      <c r="Y15" s="1690"/>
      <c r="Z15" s="101"/>
      <c r="AA15" s="101"/>
      <c r="AB15" s="101"/>
      <c r="AE15" s="254"/>
      <c r="AF15" s="38">
        <v>3</v>
      </c>
      <c r="AI15" s="38" t="s">
        <v>307</v>
      </c>
      <c r="AJ15" s="482">
        <f>SUMIF(AF$11:AF$24,AF$6,G$11:G$24)</f>
        <v>9</v>
      </c>
    </row>
    <row r="16" spans="1:36" s="38" customFormat="1" ht="36.75" customHeight="1">
      <c r="A16" s="175" t="s">
        <v>148</v>
      </c>
      <c r="B16" s="244" t="s">
        <v>62</v>
      </c>
      <c r="C16" s="151">
        <v>4</v>
      </c>
      <c r="D16" s="151"/>
      <c r="E16" s="151"/>
      <c r="F16" s="102"/>
      <c r="G16" s="173">
        <v>3</v>
      </c>
      <c r="H16" s="151">
        <f t="shared" si="0"/>
        <v>90</v>
      </c>
      <c r="I16" s="151">
        <v>4</v>
      </c>
      <c r="J16" s="175" t="s">
        <v>133</v>
      </c>
      <c r="K16" s="151"/>
      <c r="L16" s="175"/>
      <c r="M16" s="245">
        <f t="shared" si="1"/>
        <v>86</v>
      </c>
      <c r="N16" s="175"/>
      <c r="O16" s="1693"/>
      <c r="P16" s="1694"/>
      <c r="Q16" s="175"/>
      <c r="R16" s="1693" t="s">
        <v>133</v>
      </c>
      <c r="S16" s="1694"/>
      <c r="T16" s="175"/>
      <c r="U16" s="1693"/>
      <c r="V16" s="1694"/>
      <c r="W16" s="100"/>
      <c r="X16" s="1689"/>
      <c r="Y16" s="1690"/>
      <c r="Z16" s="101"/>
      <c r="AA16" s="101"/>
      <c r="AB16" s="101"/>
      <c r="AE16" s="254"/>
      <c r="AF16" s="38">
        <v>2</v>
      </c>
      <c r="AI16" s="38" t="s">
        <v>308</v>
      </c>
      <c r="AJ16" s="482">
        <f>SUMIF(AF$11:AF$24,AF$7,G$11:G$24)</f>
        <v>0</v>
      </c>
    </row>
    <row r="17" spans="1:36" s="38" customFormat="1" ht="15.75">
      <c r="A17" s="176" t="s">
        <v>149</v>
      </c>
      <c r="B17" s="246" t="s">
        <v>95</v>
      </c>
      <c r="C17" s="247">
        <v>5</v>
      </c>
      <c r="D17" s="247"/>
      <c r="E17" s="247"/>
      <c r="F17" s="103"/>
      <c r="G17" s="248">
        <v>4.5</v>
      </c>
      <c r="H17" s="247">
        <f t="shared" si="0"/>
        <v>135</v>
      </c>
      <c r="I17" s="247">
        <v>4</v>
      </c>
      <c r="J17" s="384" t="s">
        <v>133</v>
      </c>
      <c r="K17" s="247"/>
      <c r="L17" s="249"/>
      <c r="M17" s="249">
        <f t="shared" si="1"/>
        <v>131</v>
      </c>
      <c r="N17" s="176"/>
      <c r="O17" s="1695"/>
      <c r="P17" s="1696"/>
      <c r="Q17" s="176"/>
      <c r="R17" s="1695"/>
      <c r="S17" s="1696"/>
      <c r="T17" s="384" t="s">
        <v>133</v>
      </c>
      <c r="U17" s="1697"/>
      <c r="V17" s="1698"/>
      <c r="W17" s="104"/>
      <c r="X17" s="1699"/>
      <c r="Y17" s="1700"/>
      <c r="Z17" s="105"/>
      <c r="AA17" s="105"/>
      <c r="AB17" s="105"/>
      <c r="AE17" s="254"/>
      <c r="AF17" s="38">
        <v>3</v>
      </c>
      <c r="AJ17" s="483">
        <f>SUM(AJ12:AJ16)</f>
        <v>38</v>
      </c>
    </row>
    <row r="18" spans="1:32" s="395" customFormat="1" ht="15.75">
      <c r="A18" s="382" t="s">
        <v>269</v>
      </c>
      <c r="B18" s="388" t="s">
        <v>270</v>
      </c>
      <c r="C18" s="381"/>
      <c r="D18" s="381">
        <v>5</v>
      </c>
      <c r="E18" s="381"/>
      <c r="F18" s="389"/>
      <c r="G18" s="390">
        <v>3</v>
      </c>
      <c r="H18" s="381">
        <f t="shared" si="0"/>
        <v>90</v>
      </c>
      <c r="I18" s="381">
        <v>4</v>
      </c>
      <c r="J18" s="391" t="s">
        <v>133</v>
      </c>
      <c r="K18" s="381"/>
      <c r="L18" s="392"/>
      <c r="M18" s="392">
        <f t="shared" si="1"/>
        <v>86</v>
      </c>
      <c r="N18" s="382"/>
      <c r="O18" s="1701"/>
      <c r="P18" s="1702"/>
      <c r="Q18" s="382"/>
      <c r="R18" s="1701"/>
      <c r="S18" s="1702"/>
      <c r="T18" s="391" t="s">
        <v>133</v>
      </c>
      <c r="U18" s="1703"/>
      <c r="V18" s="1704"/>
      <c r="W18" s="393"/>
      <c r="X18" s="1705"/>
      <c r="Y18" s="1706"/>
      <c r="Z18" s="394"/>
      <c r="AA18" s="394"/>
      <c r="AB18" s="394"/>
      <c r="AE18" s="396"/>
      <c r="AF18" s="395">
        <v>3</v>
      </c>
    </row>
    <row r="19" spans="1:32" s="38" customFormat="1" ht="15.75">
      <c r="A19" s="382" t="s">
        <v>271</v>
      </c>
      <c r="B19" s="388" t="s">
        <v>272</v>
      </c>
      <c r="C19" s="151"/>
      <c r="D19" s="151">
        <v>5</v>
      </c>
      <c r="E19" s="151"/>
      <c r="F19" s="102"/>
      <c r="G19" s="390">
        <v>3</v>
      </c>
      <c r="H19" s="381">
        <f>G19*30</f>
        <v>90</v>
      </c>
      <c r="I19" s="381">
        <v>4</v>
      </c>
      <c r="J19" s="391" t="s">
        <v>133</v>
      </c>
      <c r="K19" s="381"/>
      <c r="L19" s="392"/>
      <c r="M19" s="392">
        <f t="shared" si="1"/>
        <v>86</v>
      </c>
      <c r="N19" s="382"/>
      <c r="O19" s="1701"/>
      <c r="P19" s="1702"/>
      <c r="Q19" s="382"/>
      <c r="R19" s="1701"/>
      <c r="S19" s="1702"/>
      <c r="T19" s="391" t="s">
        <v>133</v>
      </c>
      <c r="U19" s="1697"/>
      <c r="V19" s="1698"/>
      <c r="W19" s="100"/>
      <c r="X19" s="1699"/>
      <c r="Y19" s="1700"/>
      <c r="Z19" s="101"/>
      <c r="AA19" s="101"/>
      <c r="AB19" s="101"/>
      <c r="AE19" s="254"/>
      <c r="AF19" s="38">
        <v>3</v>
      </c>
    </row>
    <row r="20" spans="1:32" s="38" customFormat="1" ht="15.75">
      <c r="A20" s="382" t="s">
        <v>273</v>
      </c>
      <c r="B20" s="388" t="s">
        <v>274</v>
      </c>
      <c r="C20" s="151"/>
      <c r="D20" s="151">
        <v>8</v>
      </c>
      <c r="E20" s="151"/>
      <c r="F20" s="102"/>
      <c r="G20" s="390">
        <v>3</v>
      </c>
      <c r="H20" s="381">
        <f>G20*30</f>
        <v>90</v>
      </c>
      <c r="I20" s="381">
        <v>4</v>
      </c>
      <c r="J20" s="391" t="s">
        <v>133</v>
      </c>
      <c r="K20" s="381"/>
      <c r="L20" s="392"/>
      <c r="M20" s="392">
        <f t="shared" si="1"/>
        <v>86</v>
      </c>
      <c r="N20" s="382"/>
      <c r="O20" s="1701"/>
      <c r="P20" s="1702"/>
      <c r="Q20" s="382"/>
      <c r="R20" s="1701"/>
      <c r="S20" s="1702"/>
      <c r="T20" s="391"/>
      <c r="U20" s="1697"/>
      <c r="V20" s="1698"/>
      <c r="W20" s="100"/>
      <c r="X20" s="1707" t="s">
        <v>133</v>
      </c>
      <c r="Y20" s="1708"/>
      <c r="Z20" s="101"/>
      <c r="AA20" s="101"/>
      <c r="AB20" s="101"/>
      <c r="AE20" s="254"/>
      <c r="AF20" s="38">
        <v>4</v>
      </c>
    </row>
    <row r="21" spans="1:32" s="38" customFormat="1" ht="15.75">
      <c r="A21" s="382" t="s">
        <v>275</v>
      </c>
      <c r="B21" s="244" t="s">
        <v>276</v>
      </c>
      <c r="C21" s="151"/>
      <c r="D21" s="151">
        <v>7</v>
      </c>
      <c r="E21" s="151"/>
      <c r="F21" s="102"/>
      <c r="G21" s="390">
        <v>3</v>
      </c>
      <c r="H21" s="381">
        <f>G21*30</f>
        <v>90</v>
      </c>
      <c r="I21" s="381">
        <v>4</v>
      </c>
      <c r="J21" s="391" t="s">
        <v>133</v>
      </c>
      <c r="K21" s="381"/>
      <c r="L21" s="392"/>
      <c r="M21" s="392">
        <f t="shared" si="1"/>
        <v>86</v>
      </c>
      <c r="N21" s="382"/>
      <c r="O21" s="1701"/>
      <c r="P21" s="1702"/>
      <c r="Q21" s="382"/>
      <c r="R21" s="1701"/>
      <c r="S21" s="1702"/>
      <c r="T21" s="391"/>
      <c r="U21" s="1697"/>
      <c r="V21" s="1698"/>
      <c r="W21" s="488" t="s">
        <v>133</v>
      </c>
      <c r="X21" s="1689"/>
      <c r="Y21" s="1690"/>
      <c r="Z21" s="101"/>
      <c r="AA21" s="101"/>
      <c r="AB21" s="101"/>
      <c r="AE21" s="254"/>
      <c r="AF21" s="38">
        <v>4</v>
      </c>
    </row>
    <row r="22" spans="1:32" s="38" customFormat="1" ht="15.75">
      <c r="A22" s="382" t="s">
        <v>277</v>
      </c>
      <c r="B22" s="244" t="s">
        <v>279</v>
      </c>
      <c r="C22" s="151"/>
      <c r="D22" s="151">
        <v>5</v>
      </c>
      <c r="E22" s="151"/>
      <c r="F22" s="102"/>
      <c r="G22" s="390">
        <v>3</v>
      </c>
      <c r="H22" s="381">
        <f>G22*30</f>
        <v>90</v>
      </c>
      <c r="I22" s="381">
        <v>4</v>
      </c>
      <c r="J22" s="391" t="s">
        <v>133</v>
      </c>
      <c r="K22" s="381"/>
      <c r="L22" s="392"/>
      <c r="M22" s="392">
        <f t="shared" si="1"/>
        <v>86</v>
      </c>
      <c r="N22" s="382"/>
      <c r="O22" s="1701"/>
      <c r="P22" s="1702"/>
      <c r="Q22" s="382"/>
      <c r="R22" s="1701"/>
      <c r="S22" s="1702"/>
      <c r="T22" s="391" t="s">
        <v>133</v>
      </c>
      <c r="U22" s="1697"/>
      <c r="V22" s="1698"/>
      <c r="W22" s="100"/>
      <c r="X22" s="1689"/>
      <c r="Y22" s="1690"/>
      <c r="Z22" s="101"/>
      <c r="AA22" s="101"/>
      <c r="AB22" s="101"/>
      <c r="AE22" s="254"/>
      <c r="AF22" s="38">
        <v>3</v>
      </c>
    </row>
    <row r="23" spans="1:32" s="38" customFormat="1" ht="15.75">
      <c r="A23" s="382" t="s">
        <v>278</v>
      </c>
      <c r="B23" s="244" t="s">
        <v>280</v>
      </c>
      <c r="C23" s="151"/>
      <c r="D23" s="151">
        <v>7</v>
      </c>
      <c r="E23" s="151"/>
      <c r="F23" s="102"/>
      <c r="G23" s="390">
        <v>3</v>
      </c>
      <c r="H23" s="381">
        <f>G23*30</f>
        <v>90</v>
      </c>
      <c r="I23" s="381">
        <v>4</v>
      </c>
      <c r="J23" s="391" t="s">
        <v>133</v>
      </c>
      <c r="K23" s="381"/>
      <c r="L23" s="392"/>
      <c r="M23" s="392">
        <f t="shared" si="1"/>
        <v>86</v>
      </c>
      <c r="N23" s="382"/>
      <c r="O23" s="1701"/>
      <c r="P23" s="1702"/>
      <c r="Q23" s="382"/>
      <c r="R23" s="1701"/>
      <c r="S23" s="1702"/>
      <c r="T23" s="391"/>
      <c r="U23" s="1709"/>
      <c r="V23" s="1709"/>
      <c r="W23" s="488" t="s">
        <v>133</v>
      </c>
      <c r="X23" s="1710"/>
      <c r="Y23" s="1710"/>
      <c r="Z23" s="101"/>
      <c r="AA23" s="101"/>
      <c r="AB23" s="101"/>
      <c r="AE23" s="254"/>
      <c r="AF23" s="38">
        <v>4</v>
      </c>
    </row>
    <row r="24" spans="1:31" s="38" customFormat="1" ht="15.75">
      <c r="A24" s="175"/>
      <c r="B24" s="244"/>
      <c r="C24" s="151"/>
      <c r="D24" s="151"/>
      <c r="E24" s="151"/>
      <c r="F24" s="102"/>
      <c r="G24" s="173"/>
      <c r="H24" s="151"/>
      <c r="I24" s="151"/>
      <c r="J24" s="112"/>
      <c r="K24" s="151"/>
      <c r="L24" s="245"/>
      <c r="M24" s="245"/>
      <c r="N24" s="175"/>
      <c r="O24" s="1693"/>
      <c r="P24" s="1694"/>
      <c r="Q24" s="175"/>
      <c r="R24" s="1693"/>
      <c r="S24" s="1694"/>
      <c r="T24" s="112"/>
      <c r="U24" s="1709"/>
      <c r="V24" s="1709"/>
      <c r="W24" s="100"/>
      <c r="X24" s="1710"/>
      <c r="Y24" s="1710"/>
      <c r="Z24" s="101"/>
      <c r="AA24" s="101"/>
      <c r="AB24" s="101"/>
      <c r="AE24" s="254"/>
    </row>
    <row r="25" spans="1:31" s="38" customFormat="1" ht="17.25" customHeight="1" thickBot="1">
      <c r="A25" s="1711" t="s">
        <v>88</v>
      </c>
      <c r="B25" s="1712"/>
      <c r="C25" s="1713"/>
      <c r="D25" s="1713"/>
      <c r="E25" s="1713"/>
      <c r="F25" s="1714"/>
      <c r="G25" s="385">
        <f>G11+G14+G15+G16+G17+G18+G19+G20+G21+G22+G23</f>
        <v>38</v>
      </c>
      <c r="H25" s="385">
        <f>H11+H14+H15+H16+H17+H18+H19+H20+H21+H22+H23</f>
        <v>1140</v>
      </c>
      <c r="I25" s="385">
        <f>SUM(I12:I24)</f>
        <v>48</v>
      </c>
      <c r="J25" s="385">
        <v>40</v>
      </c>
      <c r="K25" s="385"/>
      <c r="L25" s="385">
        <v>8</v>
      </c>
      <c r="M25" s="385">
        <f>H25-I25</f>
        <v>1092</v>
      </c>
      <c r="N25" s="386"/>
      <c r="O25" s="1715"/>
      <c r="P25" s="1716"/>
      <c r="Q25" s="466" t="s">
        <v>134</v>
      </c>
      <c r="R25" s="1717" t="s">
        <v>134</v>
      </c>
      <c r="S25" s="1718"/>
      <c r="T25" s="467" t="s">
        <v>281</v>
      </c>
      <c r="U25" s="1719"/>
      <c r="V25" s="1719"/>
      <c r="W25" s="468" t="s">
        <v>134</v>
      </c>
      <c r="X25" s="1720" t="s">
        <v>133</v>
      </c>
      <c r="Y25" s="1720"/>
      <c r="Z25" s="387"/>
      <c r="AA25" s="387"/>
      <c r="AB25" s="387"/>
      <c r="AE25" s="254"/>
    </row>
    <row r="26" spans="1:31" s="38" customFormat="1" ht="18.75" customHeight="1" thickBot="1">
      <c r="A26" s="1721" t="s">
        <v>85</v>
      </c>
      <c r="B26" s="1721"/>
      <c r="C26" s="1721"/>
      <c r="D26" s="1721"/>
      <c r="E26" s="1721"/>
      <c r="F26" s="1721"/>
      <c r="G26" s="1721"/>
      <c r="H26" s="1721"/>
      <c r="I26" s="1721"/>
      <c r="J26" s="1721"/>
      <c r="K26" s="1721"/>
      <c r="L26" s="1721"/>
      <c r="M26" s="1721"/>
      <c r="N26" s="1721"/>
      <c r="O26" s="1721"/>
      <c r="P26" s="1721"/>
      <c r="Q26" s="1721"/>
      <c r="R26" s="1721"/>
      <c r="S26" s="1721"/>
      <c r="T26" s="1721"/>
      <c r="U26" s="1722"/>
      <c r="V26" s="1722"/>
      <c r="W26" s="1721"/>
      <c r="X26" s="1722"/>
      <c r="Y26" s="1722"/>
      <c r="Z26" s="1721"/>
      <c r="AA26" s="1721"/>
      <c r="AB26" s="1721"/>
      <c r="AE26" s="254"/>
    </row>
    <row r="27" spans="1:47" s="38" customFormat="1" ht="18.75" customHeight="1">
      <c r="A27" s="175" t="s">
        <v>150</v>
      </c>
      <c r="B27" s="250" t="s">
        <v>50</v>
      </c>
      <c r="C27" s="112"/>
      <c r="D27" s="89">
        <v>3</v>
      </c>
      <c r="E27" s="89"/>
      <c r="F27" s="53"/>
      <c r="G27" s="365">
        <v>3</v>
      </c>
      <c r="H27" s="240">
        <f>G27*30</f>
        <v>90</v>
      </c>
      <c r="I27" s="241">
        <v>4</v>
      </c>
      <c r="J27" s="89" t="s">
        <v>133</v>
      </c>
      <c r="K27" s="89"/>
      <c r="L27" s="89"/>
      <c r="M27" s="245">
        <f>H27-I27</f>
        <v>86</v>
      </c>
      <c r="N27" s="175"/>
      <c r="O27" s="1723"/>
      <c r="P27" s="1724"/>
      <c r="Q27" s="175" t="s">
        <v>133</v>
      </c>
      <c r="R27" s="1723"/>
      <c r="S27" s="1724"/>
      <c r="T27" s="175"/>
      <c r="U27" s="1723"/>
      <c r="V27" s="1724"/>
      <c r="W27" s="108"/>
      <c r="X27" s="1725"/>
      <c r="Y27" s="1726"/>
      <c r="Z27" s="109"/>
      <c r="AA27" s="109"/>
      <c r="AB27" s="109"/>
      <c r="AE27" s="254"/>
      <c r="AF27" s="38">
        <v>2</v>
      </c>
      <c r="AI27" s="38" t="s">
        <v>304</v>
      </c>
      <c r="AJ27" s="482">
        <f>SUMIF(AF$27:AF$47,AF3,G$27:G$47)</f>
        <v>40</v>
      </c>
      <c r="AK27" s="39"/>
      <c r="AL27" s="39">
        <v>1</v>
      </c>
      <c r="AM27" s="39">
        <v>2</v>
      </c>
      <c r="AN27" s="39">
        <v>3</v>
      </c>
      <c r="AO27" s="39">
        <v>4</v>
      </c>
      <c r="AP27" s="39">
        <v>5</v>
      </c>
      <c r="AQ27" s="39">
        <v>6</v>
      </c>
      <c r="AR27" s="39">
        <v>7</v>
      </c>
      <c r="AS27" s="39">
        <v>8</v>
      </c>
      <c r="AT27" s="39">
        <v>9</v>
      </c>
      <c r="AU27" s="39">
        <v>10</v>
      </c>
    </row>
    <row r="28" spans="1:47" s="42" customFormat="1" ht="15.75">
      <c r="A28" s="175" t="s">
        <v>151</v>
      </c>
      <c r="B28" s="250" t="s">
        <v>41</v>
      </c>
      <c r="C28" s="89"/>
      <c r="D28" s="112"/>
      <c r="E28" s="112"/>
      <c r="F28" s="53"/>
      <c r="G28" s="366">
        <v>8</v>
      </c>
      <c r="H28" s="240">
        <f>G28*30</f>
        <v>240</v>
      </c>
      <c r="I28" s="241"/>
      <c r="J28" s="89"/>
      <c r="K28" s="89"/>
      <c r="L28" s="89"/>
      <c r="M28" s="245"/>
      <c r="N28" s="175"/>
      <c r="O28" s="1693"/>
      <c r="P28" s="1694"/>
      <c r="Q28" s="175"/>
      <c r="R28" s="1693"/>
      <c r="S28" s="1694"/>
      <c r="T28" s="175"/>
      <c r="U28" s="1693"/>
      <c r="V28" s="1694"/>
      <c r="W28" s="111"/>
      <c r="X28" s="1727"/>
      <c r="Y28" s="1728"/>
      <c r="Z28" s="110"/>
      <c r="AA28" s="110"/>
      <c r="AB28" s="110"/>
      <c r="AE28" s="255"/>
      <c r="AI28" s="38" t="s">
        <v>305</v>
      </c>
      <c r="AJ28" s="482">
        <f>SUMIF(AF$27:AF$47,AF4,G$27:G$47)</f>
        <v>17</v>
      </c>
      <c r="AK28" s="39" t="s">
        <v>310</v>
      </c>
      <c r="AL28" s="39">
        <f>COUNTIF($C$27:$C$47,AL$11)</f>
        <v>1</v>
      </c>
      <c r="AM28" s="39">
        <f aca="true" t="shared" si="4" ref="AM28:AU28">COUNTIF($C$27:$C$47,AM$11)</f>
        <v>4</v>
      </c>
      <c r="AN28" s="39">
        <f t="shared" si="4"/>
        <v>1</v>
      </c>
      <c r="AO28" s="39">
        <f t="shared" si="4"/>
        <v>1</v>
      </c>
      <c r="AP28" s="39">
        <f t="shared" si="4"/>
        <v>1</v>
      </c>
      <c r="AQ28" s="39">
        <f t="shared" si="4"/>
        <v>0</v>
      </c>
      <c r="AR28" s="39">
        <f t="shared" si="4"/>
        <v>0</v>
      </c>
      <c r="AS28" s="39">
        <f t="shared" si="4"/>
        <v>0</v>
      </c>
      <c r="AT28" s="39">
        <f t="shared" si="4"/>
        <v>1</v>
      </c>
      <c r="AU28" s="39">
        <f t="shared" si="4"/>
        <v>0</v>
      </c>
    </row>
    <row r="29" spans="1:47" s="409" customFormat="1" ht="15.75">
      <c r="A29" s="398" t="s">
        <v>162</v>
      </c>
      <c r="B29" s="399" t="s">
        <v>41</v>
      </c>
      <c r="C29" s="400"/>
      <c r="D29" s="400">
        <v>1</v>
      </c>
      <c r="E29" s="401"/>
      <c r="F29" s="402"/>
      <c r="G29" s="403">
        <v>4</v>
      </c>
      <c r="H29" s="404">
        <f>G29*30</f>
        <v>120</v>
      </c>
      <c r="I29" s="404">
        <v>8</v>
      </c>
      <c r="J29" s="405" t="s">
        <v>133</v>
      </c>
      <c r="K29" s="405" t="s">
        <v>133</v>
      </c>
      <c r="L29" s="405"/>
      <c r="M29" s="406">
        <f>H29-I29</f>
        <v>112</v>
      </c>
      <c r="N29" s="398" t="s">
        <v>134</v>
      </c>
      <c r="O29" s="1729"/>
      <c r="P29" s="1730"/>
      <c r="Q29" s="398"/>
      <c r="R29" s="1729"/>
      <c r="S29" s="1730"/>
      <c r="T29" s="398"/>
      <c r="U29" s="1729"/>
      <c r="V29" s="1730"/>
      <c r="W29" s="407"/>
      <c r="X29" s="1731"/>
      <c r="Y29" s="1732"/>
      <c r="Z29" s="408"/>
      <c r="AA29" s="408"/>
      <c r="AB29" s="408"/>
      <c r="AE29" s="410"/>
      <c r="AF29" s="409">
        <v>1</v>
      </c>
      <c r="AI29" s="38" t="s">
        <v>306</v>
      </c>
      <c r="AJ29" s="482">
        <f>SUMIF(AF$27:AF$47,AF5,G$27:G$47)</f>
        <v>4</v>
      </c>
      <c r="AK29" s="39" t="s">
        <v>311</v>
      </c>
      <c r="AL29" s="39">
        <f>COUNTIF($D$27:$D$47,AL$11)</f>
        <v>3</v>
      </c>
      <c r="AM29" s="39">
        <f aca="true" t="shared" si="5" ref="AM29:AU29">COUNTIF($D$27:$D$47,AM$11)</f>
        <v>0</v>
      </c>
      <c r="AN29" s="39">
        <f t="shared" si="5"/>
        <v>2</v>
      </c>
      <c r="AO29" s="39">
        <f t="shared" si="5"/>
        <v>1</v>
      </c>
      <c r="AP29" s="39">
        <f t="shared" si="5"/>
        <v>0</v>
      </c>
      <c r="AQ29" s="39">
        <f t="shared" si="5"/>
        <v>0</v>
      </c>
      <c r="AR29" s="39">
        <f t="shared" si="5"/>
        <v>0</v>
      </c>
      <c r="AS29" s="39">
        <f t="shared" si="5"/>
        <v>0</v>
      </c>
      <c r="AT29" s="39">
        <f t="shared" si="5"/>
        <v>0</v>
      </c>
      <c r="AU29" s="39">
        <f t="shared" si="5"/>
        <v>0</v>
      </c>
    </row>
    <row r="30" spans="1:36" s="409" customFormat="1" ht="15.75">
      <c r="A30" s="398" t="s">
        <v>163</v>
      </c>
      <c r="B30" s="399" t="s">
        <v>41</v>
      </c>
      <c r="C30" s="400">
        <v>2</v>
      </c>
      <c r="D30" s="401"/>
      <c r="E30" s="401"/>
      <c r="F30" s="402"/>
      <c r="G30" s="403">
        <v>4</v>
      </c>
      <c r="H30" s="404">
        <f>G30*30</f>
        <v>120</v>
      </c>
      <c r="I30" s="404">
        <v>12</v>
      </c>
      <c r="J30" s="405" t="s">
        <v>133</v>
      </c>
      <c r="K30" s="405" t="s">
        <v>134</v>
      </c>
      <c r="L30" s="405"/>
      <c r="M30" s="406">
        <f>H30-I30</f>
        <v>108</v>
      </c>
      <c r="N30" s="398"/>
      <c r="O30" s="1729" t="s">
        <v>282</v>
      </c>
      <c r="P30" s="1730"/>
      <c r="Q30" s="398"/>
      <c r="R30" s="1729"/>
      <c r="S30" s="1730"/>
      <c r="T30" s="398"/>
      <c r="U30" s="1729"/>
      <c r="V30" s="1730"/>
      <c r="W30" s="407"/>
      <c r="X30" s="1731"/>
      <c r="Y30" s="1732"/>
      <c r="Z30" s="408"/>
      <c r="AA30" s="408"/>
      <c r="AB30" s="408"/>
      <c r="AE30" s="410"/>
      <c r="AF30" s="409">
        <v>1</v>
      </c>
      <c r="AI30" s="38" t="s">
        <v>307</v>
      </c>
      <c r="AJ30" s="482">
        <f>SUMIF(AF$27:AF$47,AF6,G$27:G$47)</f>
        <v>0</v>
      </c>
    </row>
    <row r="31" spans="1:36" s="42" customFormat="1" ht="15.75">
      <c r="A31" s="175" t="s">
        <v>152</v>
      </c>
      <c r="B31" s="250" t="s">
        <v>40</v>
      </c>
      <c r="C31" s="112"/>
      <c r="D31" s="112"/>
      <c r="E31" s="112"/>
      <c r="F31" s="53"/>
      <c r="G31" s="368">
        <f>G32+G33+G34</f>
        <v>16</v>
      </c>
      <c r="H31" s="241">
        <f aca="true" t="shared" si="6" ref="H31:H36">G31*30</f>
        <v>480</v>
      </c>
      <c r="I31" s="241"/>
      <c r="J31" s="89"/>
      <c r="K31" s="89"/>
      <c r="L31" s="89"/>
      <c r="M31" s="245"/>
      <c r="N31" s="175"/>
      <c r="O31" s="1693"/>
      <c r="P31" s="1694"/>
      <c r="Q31" s="175"/>
      <c r="R31" s="1693"/>
      <c r="S31" s="1694"/>
      <c r="T31" s="175"/>
      <c r="U31" s="1693"/>
      <c r="V31" s="1694"/>
      <c r="W31" s="111"/>
      <c r="X31" s="1727"/>
      <c r="Y31" s="1728"/>
      <c r="Z31" s="110"/>
      <c r="AA31" s="110"/>
      <c r="AB31" s="110"/>
      <c r="AE31" s="255"/>
      <c r="AI31" s="38" t="s">
        <v>308</v>
      </c>
      <c r="AJ31" s="482">
        <f>SUMIF(AF$27:AF$47,AF7,G$27:G$47)</f>
        <v>2</v>
      </c>
    </row>
    <row r="32" spans="1:36" s="42" customFormat="1" ht="15.75">
      <c r="A32" s="175" t="s">
        <v>175</v>
      </c>
      <c r="B32" s="50" t="s">
        <v>40</v>
      </c>
      <c r="C32" s="51">
        <v>1</v>
      </c>
      <c r="D32" s="52"/>
      <c r="E32" s="52"/>
      <c r="F32" s="53"/>
      <c r="G32" s="367">
        <v>6.5</v>
      </c>
      <c r="H32" s="411">
        <f t="shared" si="6"/>
        <v>195</v>
      </c>
      <c r="I32" s="411">
        <v>16</v>
      </c>
      <c r="J32" s="412" t="s">
        <v>228</v>
      </c>
      <c r="K32" s="413"/>
      <c r="L32" s="414" t="s">
        <v>135</v>
      </c>
      <c r="M32" s="415">
        <f>H32-I32</f>
        <v>179</v>
      </c>
      <c r="N32" s="416" t="s">
        <v>240</v>
      </c>
      <c r="O32" s="1687"/>
      <c r="P32" s="1688"/>
      <c r="Q32" s="88"/>
      <c r="R32" s="1693"/>
      <c r="S32" s="1694"/>
      <c r="T32" s="88"/>
      <c r="U32" s="1693"/>
      <c r="V32" s="1694"/>
      <c r="W32" s="111"/>
      <c r="X32" s="1727"/>
      <c r="Y32" s="1728"/>
      <c r="Z32" s="110"/>
      <c r="AA32" s="110"/>
      <c r="AB32" s="110"/>
      <c r="AE32" s="255"/>
      <c r="AF32" s="42">
        <v>1</v>
      </c>
      <c r="AJ32" s="42">
        <f>SUM(AJ27:AJ31)</f>
        <v>63</v>
      </c>
    </row>
    <row r="33" spans="1:32" s="42" customFormat="1" ht="15.75">
      <c r="A33" s="175" t="s">
        <v>176</v>
      </c>
      <c r="B33" s="50" t="s">
        <v>40</v>
      </c>
      <c r="C33" s="51">
        <v>2</v>
      </c>
      <c r="D33" s="52"/>
      <c r="E33" s="52"/>
      <c r="F33" s="53"/>
      <c r="G33" s="367">
        <v>6.5</v>
      </c>
      <c r="H33" s="107">
        <f t="shared" si="6"/>
        <v>195</v>
      </c>
      <c r="I33" s="411">
        <v>16</v>
      </c>
      <c r="J33" s="412" t="s">
        <v>228</v>
      </c>
      <c r="K33" s="413"/>
      <c r="L33" s="414" t="s">
        <v>135</v>
      </c>
      <c r="M33" s="415">
        <f>H33-I33</f>
        <v>179</v>
      </c>
      <c r="N33" s="416"/>
      <c r="O33" s="1733" t="s">
        <v>240</v>
      </c>
      <c r="P33" s="1734"/>
      <c r="Q33" s="88"/>
      <c r="R33" s="1693"/>
      <c r="S33" s="1694"/>
      <c r="T33" s="88"/>
      <c r="U33" s="1693"/>
      <c r="V33" s="1694"/>
      <c r="W33" s="111"/>
      <c r="X33" s="1727"/>
      <c r="Y33" s="1728"/>
      <c r="Z33" s="110"/>
      <c r="AA33" s="110"/>
      <c r="AB33" s="110"/>
      <c r="AE33" s="255"/>
      <c r="AF33" s="42">
        <v>1</v>
      </c>
    </row>
    <row r="34" spans="1:32" s="274" customFormat="1" ht="15.75">
      <c r="A34" s="417" t="s">
        <v>177</v>
      </c>
      <c r="B34" s="418" t="s">
        <v>40</v>
      </c>
      <c r="C34" s="419"/>
      <c r="D34" s="419">
        <v>3</v>
      </c>
      <c r="E34" s="420"/>
      <c r="F34" s="421"/>
      <c r="G34" s="422">
        <v>3</v>
      </c>
      <c r="H34" s="423">
        <f t="shared" si="6"/>
        <v>90</v>
      </c>
      <c r="I34" s="423">
        <v>10</v>
      </c>
      <c r="J34" s="420" t="s">
        <v>238</v>
      </c>
      <c r="K34" s="419"/>
      <c r="L34" s="424" t="s">
        <v>237</v>
      </c>
      <c r="M34" s="425">
        <f>H34-I34</f>
        <v>80</v>
      </c>
      <c r="N34" s="417"/>
      <c r="O34" s="1735"/>
      <c r="P34" s="1736"/>
      <c r="Q34" s="417" t="s">
        <v>228</v>
      </c>
      <c r="R34" s="1735"/>
      <c r="S34" s="1736"/>
      <c r="T34" s="417"/>
      <c r="U34" s="1735"/>
      <c r="V34" s="1736"/>
      <c r="W34" s="426"/>
      <c r="X34" s="1737"/>
      <c r="Y34" s="1738"/>
      <c r="Z34" s="427"/>
      <c r="AA34" s="427"/>
      <c r="AB34" s="427"/>
      <c r="AE34" s="428"/>
      <c r="AF34" s="274">
        <v>2</v>
      </c>
    </row>
    <row r="35" spans="1:31" s="42" customFormat="1" ht="31.5">
      <c r="A35" s="175" t="s">
        <v>178</v>
      </c>
      <c r="B35" s="50" t="s">
        <v>45</v>
      </c>
      <c r="C35" s="51"/>
      <c r="D35" s="52"/>
      <c r="E35" s="52"/>
      <c r="F35" s="53"/>
      <c r="G35" s="152">
        <v>8</v>
      </c>
      <c r="H35" s="107">
        <f t="shared" si="6"/>
        <v>240</v>
      </c>
      <c r="I35" s="107"/>
      <c r="J35" s="51"/>
      <c r="K35" s="51"/>
      <c r="L35" s="51"/>
      <c r="M35" s="54"/>
      <c r="N35" s="88"/>
      <c r="O35" s="1687"/>
      <c r="P35" s="1688"/>
      <c r="Q35" s="88"/>
      <c r="R35" s="1693"/>
      <c r="S35" s="1694"/>
      <c r="T35" s="88"/>
      <c r="U35" s="1693"/>
      <c r="V35" s="1694"/>
      <c r="W35" s="111"/>
      <c r="X35" s="1727"/>
      <c r="Y35" s="1728"/>
      <c r="Z35" s="110"/>
      <c r="AA35" s="110"/>
      <c r="AB35" s="110"/>
      <c r="AE35" s="255"/>
    </row>
    <row r="36" spans="1:32" s="42" customFormat="1" ht="31.5">
      <c r="A36" s="403" t="s">
        <v>179</v>
      </c>
      <c r="B36" s="429" t="s">
        <v>45</v>
      </c>
      <c r="C36" s="430"/>
      <c r="D36" s="430">
        <v>1</v>
      </c>
      <c r="E36" s="431"/>
      <c r="F36" s="402"/>
      <c r="G36" s="403">
        <v>4</v>
      </c>
      <c r="H36" s="411">
        <f t="shared" si="6"/>
        <v>120</v>
      </c>
      <c r="I36" s="411">
        <v>16</v>
      </c>
      <c r="J36" s="430" t="s">
        <v>134</v>
      </c>
      <c r="K36" s="430"/>
      <c r="L36" s="431" t="s">
        <v>97</v>
      </c>
      <c r="M36" s="415">
        <f>H36-I36</f>
        <v>104</v>
      </c>
      <c r="N36" s="416" t="s">
        <v>240</v>
      </c>
      <c r="O36" s="1687"/>
      <c r="P36" s="1688"/>
      <c r="Q36" s="88"/>
      <c r="R36" s="1693"/>
      <c r="S36" s="1694"/>
      <c r="T36" s="88"/>
      <c r="U36" s="1693"/>
      <c r="V36" s="1694"/>
      <c r="W36" s="111"/>
      <c r="X36" s="1727"/>
      <c r="Y36" s="1728"/>
      <c r="Z36" s="110"/>
      <c r="AA36" s="110"/>
      <c r="AB36" s="110"/>
      <c r="AE36" s="255"/>
      <c r="AF36" s="42">
        <v>1</v>
      </c>
    </row>
    <row r="37" spans="1:32" s="42" customFormat="1" ht="31.5">
      <c r="A37" s="151" t="s">
        <v>180</v>
      </c>
      <c r="B37" s="50" t="s">
        <v>45</v>
      </c>
      <c r="C37" s="51">
        <v>2</v>
      </c>
      <c r="D37" s="52"/>
      <c r="E37" s="52"/>
      <c r="F37" s="53"/>
      <c r="G37" s="151">
        <f>H37/30</f>
        <v>4</v>
      </c>
      <c r="H37" s="411">
        <v>120</v>
      </c>
      <c r="I37" s="411">
        <v>10</v>
      </c>
      <c r="J37" s="430"/>
      <c r="K37" s="430"/>
      <c r="L37" s="431" t="s">
        <v>228</v>
      </c>
      <c r="M37" s="415">
        <f>H37-I37</f>
        <v>110</v>
      </c>
      <c r="N37" s="416"/>
      <c r="O37" s="1739" t="s">
        <v>283</v>
      </c>
      <c r="P37" s="1740"/>
      <c r="Q37" s="88"/>
      <c r="R37" s="1693"/>
      <c r="S37" s="1694"/>
      <c r="T37" s="88"/>
      <c r="U37" s="1693"/>
      <c r="V37" s="1694"/>
      <c r="W37" s="111"/>
      <c r="X37" s="1727"/>
      <c r="Y37" s="1728"/>
      <c r="Z37" s="110"/>
      <c r="AA37" s="110"/>
      <c r="AB37" s="110"/>
      <c r="AE37" s="255"/>
      <c r="AF37" s="42">
        <v>1</v>
      </c>
    </row>
    <row r="38" spans="1:31" s="42" customFormat="1" ht="15.75">
      <c r="A38" s="175" t="s">
        <v>153</v>
      </c>
      <c r="B38" s="50" t="s">
        <v>43</v>
      </c>
      <c r="C38" s="52"/>
      <c r="D38" s="52"/>
      <c r="E38" s="52"/>
      <c r="F38" s="53"/>
      <c r="G38" s="152">
        <f>G39+G40</f>
        <v>8</v>
      </c>
      <c r="H38" s="68">
        <f>G38*30</f>
        <v>240</v>
      </c>
      <c r="I38" s="107"/>
      <c r="J38" s="51"/>
      <c r="K38" s="51"/>
      <c r="L38" s="51"/>
      <c r="M38" s="54"/>
      <c r="N38" s="88"/>
      <c r="O38" s="1687"/>
      <c r="P38" s="1688"/>
      <c r="Q38" s="88"/>
      <c r="R38" s="1693"/>
      <c r="S38" s="1694"/>
      <c r="T38" s="88"/>
      <c r="U38" s="1693"/>
      <c r="V38" s="1694"/>
      <c r="W38" s="111"/>
      <c r="X38" s="1727"/>
      <c r="Y38" s="1728"/>
      <c r="Z38" s="110"/>
      <c r="AA38" s="110"/>
      <c r="AB38" s="110"/>
      <c r="AE38" s="255"/>
    </row>
    <row r="39" spans="1:32" s="42" customFormat="1" ht="15.75">
      <c r="A39" s="175" t="s">
        <v>164</v>
      </c>
      <c r="B39" s="429" t="s">
        <v>43</v>
      </c>
      <c r="C39" s="430">
        <v>4</v>
      </c>
      <c r="D39" s="431"/>
      <c r="E39" s="431"/>
      <c r="F39" s="402"/>
      <c r="G39" s="403">
        <v>4</v>
      </c>
      <c r="H39" s="411">
        <f>G39*30</f>
        <v>120</v>
      </c>
      <c r="I39" s="411">
        <v>10</v>
      </c>
      <c r="J39" s="430" t="s">
        <v>134</v>
      </c>
      <c r="K39" s="430"/>
      <c r="L39" s="430" t="s">
        <v>229</v>
      </c>
      <c r="M39" s="415">
        <f aca="true" t="shared" si="7" ref="M39:M47">H39-I39</f>
        <v>110</v>
      </c>
      <c r="N39" s="416"/>
      <c r="O39" s="1733"/>
      <c r="P39" s="1734"/>
      <c r="Q39" s="416"/>
      <c r="R39" s="1733" t="s">
        <v>228</v>
      </c>
      <c r="S39" s="1734"/>
      <c r="T39" s="416"/>
      <c r="U39" s="1693"/>
      <c r="V39" s="1694"/>
      <c r="W39" s="111"/>
      <c r="X39" s="1727"/>
      <c r="Y39" s="1728"/>
      <c r="Z39" s="110"/>
      <c r="AA39" s="110"/>
      <c r="AB39" s="110"/>
      <c r="AE39" s="255"/>
      <c r="AF39" s="42">
        <v>2</v>
      </c>
    </row>
    <row r="40" spans="1:32" s="42" customFormat="1" ht="15.75">
      <c r="A40" s="175" t="s">
        <v>165</v>
      </c>
      <c r="B40" s="429" t="s">
        <v>43</v>
      </c>
      <c r="C40" s="430">
        <v>5</v>
      </c>
      <c r="D40" s="431"/>
      <c r="E40" s="431"/>
      <c r="F40" s="402"/>
      <c r="G40" s="403">
        <v>4</v>
      </c>
      <c r="H40" s="411">
        <f>G40*30</f>
        <v>120</v>
      </c>
      <c r="I40" s="411">
        <v>14</v>
      </c>
      <c r="J40" s="430" t="s">
        <v>284</v>
      </c>
      <c r="K40" s="430"/>
      <c r="L40" s="430" t="s">
        <v>285</v>
      </c>
      <c r="M40" s="415">
        <f t="shared" si="7"/>
        <v>106</v>
      </c>
      <c r="N40" s="416"/>
      <c r="O40" s="1733"/>
      <c r="P40" s="1734"/>
      <c r="Q40" s="416"/>
      <c r="R40" s="1733"/>
      <c r="S40" s="1734"/>
      <c r="T40" s="416" t="s">
        <v>286</v>
      </c>
      <c r="U40" s="1693"/>
      <c r="V40" s="1694"/>
      <c r="W40" s="111"/>
      <c r="X40" s="1727"/>
      <c r="Y40" s="1728"/>
      <c r="Z40" s="110"/>
      <c r="AA40" s="110"/>
      <c r="AB40" s="110"/>
      <c r="AE40" s="255"/>
      <c r="AF40" s="42">
        <v>3</v>
      </c>
    </row>
    <row r="41" spans="1:31" s="42" customFormat="1" ht="31.5">
      <c r="A41" s="175" t="s">
        <v>166</v>
      </c>
      <c r="B41" s="164" t="s">
        <v>159</v>
      </c>
      <c r="C41" s="89"/>
      <c r="D41" s="51"/>
      <c r="E41" s="51"/>
      <c r="F41" s="53"/>
      <c r="G41" s="152">
        <v>4</v>
      </c>
      <c r="H41" s="68">
        <v>120</v>
      </c>
      <c r="I41" s="107"/>
      <c r="J41" s="112"/>
      <c r="K41" s="51"/>
      <c r="L41" s="51"/>
      <c r="M41" s="54"/>
      <c r="N41" s="88"/>
      <c r="O41" s="1687"/>
      <c r="P41" s="1688"/>
      <c r="Q41" s="88"/>
      <c r="R41" s="1687"/>
      <c r="S41" s="1688"/>
      <c r="T41" s="88"/>
      <c r="U41" s="1693"/>
      <c r="V41" s="1694"/>
      <c r="W41" s="108"/>
      <c r="X41" s="1727"/>
      <c r="Y41" s="1728"/>
      <c r="AA41" s="109"/>
      <c r="AB41" s="109"/>
      <c r="AE41" s="255"/>
    </row>
    <row r="42" spans="1:32" s="42" customFormat="1" ht="15.75">
      <c r="A42" s="175" t="s">
        <v>256</v>
      </c>
      <c r="B42" s="369" t="s">
        <v>257</v>
      </c>
      <c r="C42" s="89"/>
      <c r="D42" s="430">
        <v>4</v>
      </c>
      <c r="E42" s="51"/>
      <c r="F42" s="53"/>
      <c r="G42" s="152">
        <v>2</v>
      </c>
      <c r="H42" s="68">
        <v>60</v>
      </c>
      <c r="I42" s="107">
        <v>4</v>
      </c>
      <c r="J42" s="112" t="s">
        <v>133</v>
      </c>
      <c r="K42" s="51"/>
      <c r="L42" s="51"/>
      <c r="M42" s="54">
        <f>H42-I42</f>
        <v>56</v>
      </c>
      <c r="N42" s="88"/>
      <c r="Q42" s="88"/>
      <c r="R42" s="1733" t="s">
        <v>133</v>
      </c>
      <c r="S42" s="1734"/>
      <c r="T42" s="88"/>
      <c r="U42" s="1693"/>
      <c r="V42" s="1694"/>
      <c r="W42" s="108"/>
      <c r="X42" s="1727"/>
      <c r="Y42" s="1728"/>
      <c r="Z42" s="108"/>
      <c r="AA42" s="109"/>
      <c r="AB42" s="109"/>
      <c r="AE42" s="255"/>
      <c r="AF42" s="42">
        <v>2</v>
      </c>
    </row>
    <row r="43" spans="1:32" s="42" customFormat="1" ht="15.75">
      <c r="A43" s="175" t="s">
        <v>258</v>
      </c>
      <c r="B43" s="370" t="s">
        <v>259</v>
      </c>
      <c r="C43" s="89">
        <v>9</v>
      </c>
      <c r="D43" s="51"/>
      <c r="E43" s="51"/>
      <c r="F43" s="53"/>
      <c r="G43" s="152">
        <v>2</v>
      </c>
      <c r="H43" s="68">
        <v>60</v>
      </c>
      <c r="I43" s="107">
        <v>4</v>
      </c>
      <c r="J43" s="112" t="s">
        <v>133</v>
      </c>
      <c r="K43" s="51"/>
      <c r="L43" s="51"/>
      <c r="M43" s="54">
        <f>H43-I43</f>
        <v>56</v>
      </c>
      <c r="N43" s="88"/>
      <c r="O43" s="1687"/>
      <c r="P43" s="1688"/>
      <c r="Q43" s="88"/>
      <c r="R43" s="1687"/>
      <c r="S43" s="1688"/>
      <c r="T43" s="88"/>
      <c r="U43" s="1693"/>
      <c r="V43" s="1694"/>
      <c r="W43" s="108"/>
      <c r="X43" s="1727"/>
      <c r="Y43" s="1728"/>
      <c r="Z43" s="108" t="s">
        <v>133</v>
      </c>
      <c r="AA43" s="109"/>
      <c r="AB43" s="109"/>
      <c r="AE43" s="255"/>
      <c r="AF43" s="42">
        <v>5</v>
      </c>
    </row>
    <row r="44" spans="1:31" s="42" customFormat="1" ht="15.75">
      <c r="A44" s="175" t="s">
        <v>154</v>
      </c>
      <c r="B44" s="429" t="s">
        <v>39</v>
      </c>
      <c r="C44" s="431"/>
      <c r="D44" s="431"/>
      <c r="E44" s="431"/>
      <c r="F44" s="402"/>
      <c r="G44" s="432">
        <f>G45+G46</f>
        <v>11</v>
      </c>
      <c r="H44" s="432">
        <f>H45+H46</f>
        <v>330</v>
      </c>
      <c r="I44" s="411"/>
      <c r="J44" s="430"/>
      <c r="K44" s="431"/>
      <c r="L44" s="430"/>
      <c r="M44" s="433"/>
      <c r="N44" s="416"/>
      <c r="O44" s="1733"/>
      <c r="P44" s="1734"/>
      <c r="Q44" s="408"/>
      <c r="R44" s="1733"/>
      <c r="S44" s="1734"/>
      <c r="T44" s="416"/>
      <c r="U44" s="1693"/>
      <c r="V44" s="1694"/>
      <c r="W44" s="111"/>
      <c r="X44" s="1727"/>
      <c r="Y44" s="1728"/>
      <c r="Z44" s="110"/>
      <c r="AA44" s="110"/>
      <c r="AB44" s="110"/>
      <c r="AE44" s="255"/>
    </row>
    <row r="45" spans="1:32" s="42" customFormat="1" ht="15.75">
      <c r="A45" s="175" t="s">
        <v>181</v>
      </c>
      <c r="B45" s="429" t="s">
        <v>39</v>
      </c>
      <c r="C45" s="430"/>
      <c r="D45" s="430">
        <v>1</v>
      </c>
      <c r="E45" s="431"/>
      <c r="F45" s="402"/>
      <c r="G45" s="403">
        <v>5.5</v>
      </c>
      <c r="H45" s="411">
        <f>G45*30</f>
        <v>165</v>
      </c>
      <c r="I45" s="411">
        <v>16</v>
      </c>
      <c r="J45" s="431" t="s">
        <v>228</v>
      </c>
      <c r="K45" s="431" t="s">
        <v>132</v>
      </c>
      <c r="L45" s="430"/>
      <c r="M45" s="433">
        <f t="shared" si="7"/>
        <v>149</v>
      </c>
      <c r="N45" s="416" t="s">
        <v>287</v>
      </c>
      <c r="O45" s="1733"/>
      <c r="P45" s="1734"/>
      <c r="Q45" s="416"/>
      <c r="R45" s="1733"/>
      <c r="S45" s="1734"/>
      <c r="T45" s="416"/>
      <c r="U45" s="1693"/>
      <c r="V45" s="1694"/>
      <c r="W45" s="111"/>
      <c r="X45" s="1727"/>
      <c r="Y45" s="1728"/>
      <c r="Z45" s="110"/>
      <c r="AA45" s="110"/>
      <c r="AB45" s="110"/>
      <c r="AE45" s="255"/>
      <c r="AF45" s="42">
        <v>1</v>
      </c>
    </row>
    <row r="46" spans="1:32" s="42" customFormat="1" ht="15.75">
      <c r="A46" s="175" t="s">
        <v>182</v>
      </c>
      <c r="B46" s="429" t="s">
        <v>39</v>
      </c>
      <c r="C46" s="430">
        <v>2</v>
      </c>
      <c r="D46" s="431"/>
      <c r="E46" s="431"/>
      <c r="F46" s="402"/>
      <c r="G46" s="403">
        <f>H46/30</f>
        <v>5.5</v>
      </c>
      <c r="H46" s="411">
        <v>165</v>
      </c>
      <c r="I46" s="411">
        <v>16</v>
      </c>
      <c r="J46" s="431" t="s">
        <v>228</v>
      </c>
      <c r="K46" s="431" t="s">
        <v>132</v>
      </c>
      <c r="L46" s="430"/>
      <c r="M46" s="433">
        <f t="shared" si="7"/>
        <v>149</v>
      </c>
      <c r="N46" s="416"/>
      <c r="O46" s="1733" t="s">
        <v>287</v>
      </c>
      <c r="P46" s="1734"/>
      <c r="Q46" s="416"/>
      <c r="R46" s="1733"/>
      <c r="S46" s="1734"/>
      <c r="T46" s="416"/>
      <c r="U46" s="1693"/>
      <c r="V46" s="1694"/>
      <c r="W46" s="111"/>
      <c r="X46" s="1727"/>
      <c r="Y46" s="1728"/>
      <c r="Z46" s="110"/>
      <c r="AA46" s="110"/>
      <c r="AB46" s="110"/>
      <c r="AE46" s="255"/>
      <c r="AF46" s="42">
        <v>1</v>
      </c>
    </row>
    <row r="47" spans="1:32" s="42" customFormat="1" ht="16.5" thickBot="1">
      <c r="A47" s="176" t="s">
        <v>155</v>
      </c>
      <c r="B47" s="434" t="s">
        <v>96</v>
      </c>
      <c r="C47" s="435">
        <v>3</v>
      </c>
      <c r="D47" s="436"/>
      <c r="E47" s="436"/>
      <c r="F47" s="437"/>
      <c r="G47" s="438">
        <f>H47/30</f>
        <v>5</v>
      </c>
      <c r="H47" s="439">
        <v>150</v>
      </c>
      <c r="I47" s="411">
        <v>10</v>
      </c>
      <c r="J47" s="431" t="s">
        <v>134</v>
      </c>
      <c r="K47" s="430"/>
      <c r="L47" s="431" t="s">
        <v>229</v>
      </c>
      <c r="M47" s="440">
        <f t="shared" si="7"/>
        <v>140</v>
      </c>
      <c r="N47" s="441"/>
      <c r="O47" s="1733"/>
      <c r="P47" s="1734"/>
      <c r="Q47" s="431" t="s">
        <v>228</v>
      </c>
      <c r="R47" s="1733"/>
      <c r="S47" s="1734"/>
      <c r="T47" s="441"/>
      <c r="U47" s="1693"/>
      <c r="V47" s="1694"/>
      <c r="W47" s="114"/>
      <c r="X47" s="1727"/>
      <c r="Y47" s="1728"/>
      <c r="Z47" s="115"/>
      <c r="AA47" s="115"/>
      <c r="AB47" s="115"/>
      <c r="AE47" s="255"/>
      <c r="AF47" s="42">
        <v>2</v>
      </c>
    </row>
    <row r="48" spans="1:31" s="42" customFormat="1" ht="16.5" thickBot="1">
      <c r="A48" s="1741" t="s">
        <v>87</v>
      </c>
      <c r="B48" s="1742"/>
      <c r="C48" s="1743"/>
      <c r="D48" s="1743"/>
      <c r="E48" s="1743"/>
      <c r="F48" s="1744"/>
      <c r="G48" s="181">
        <f>G27+G28+G31+G35+G38+G41+G44+G47</f>
        <v>63</v>
      </c>
      <c r="H48" s="159">
        <f>H27+H28+H31+H35+H38+H41+H44+H47</f>
        <v>1890</v>
      </c>
      <c r="I48" s="159">
        <f>SUM(I27:I47)</f>
        <v>166</v>
      </c>
      <c r="J48" s="159">
        <v>102</v>
      </c>
      <c r="K48" s="159">
        <v>24</v>
      </c>
      <c r="L48" s="159">
        <v>40</v>
      </c>
      <c r="M48" s="159">
        <f>SUM(M27:M47)</f>
        <v>1724</v>
      </c>
      <c r="N48" s="469" t="s">
        <v>294</v>
      </c>
      <c r="O48" s="1814" t="s">
        <v>293</v>
      </c>
      <c r="P48" s="1815"/>
      <c r="Q48" s="469" t="s">
        <v>248</v>
      </c>
      <c r="R48" s="1814" t="s">
        <v>286</v>
      </c>
      <c r="S48" s="1815"/>
      <c r="T48" s="469" t="s">
        <v>286</v>
      </c>
      <c r="U48" s="1816"/>
      <c r="V48" s="1817"/>
      <c r="W48" s="473"/>
      <c r="X48" s="1816"/>
      <c r="Y48" s="1817"/>
      <c r="Z48" s="473" t="s">
        <v>133</v>
      </c>
      <c r="AA48" s="150"/>
      <c r="AB48" s="285"/>
      <c r="AE48" s="255"/>
    </row>
    <row r="49" spans="1:31" s="42" customFormat="1" ht="15.75">
      <c r="A49" s="1751" t="s">
        <v>160</v>
      </c>
      <c r="B49" s="1275"/>
      <c r="C49" s="1275"/>
      <c r="D49" s="1275"/>
      <c r="E49" s="1275"/>
      <c r="F49" s="1275"/>
      <c r="G49" s="1275"/>
      <c r="H49" s="1275"/>
      <c r="I49" s="1275"/>
      <c r="J49" s="1275"/>
      <c r="K49" s="1275"/>
      <c r="L49" s="1275"/>
      <c r="M49" s="1275"/>
      <c r="N49" s="1275"/>
      <c r="O49" s="1275"/>
      <c r="P49" s="1275"/>
      <c r="Q49" s="1275"/>
      <c r="R49" s="1275"/>
      <c r="S49" s="1275"/>
      <c r="T49" s="1275"/>
      <c r="U49" s="1275"/>
      <c r="V49" s="1275"/>
      <c r="W49" s="1275"/>
      <c r="X49" s="1275"/>
      <c r="Y49" s="1275"/>
      <c r="Z49" s="1275"/>
      <c r="AA49" s="1275"/>
      <c r="AB49" s="1276"/>
      <c r="AE49" s="255"/>
    </row>
    <row r="50" spans="1:31" s="42" customFormat="1" ht="15.75">
      <c r="A50" s="1752" t="s">
        <v>161</v>
      </c>
      <c r="B50" s="1753"/>
      <c r="C50" s="1753"/>
      <c r="D50" s="1753"/>
      <c r="E50" s="1753"/>
      <c r="F50" s="1753"/>
      <c r="G50" s="1753"/>
      <c r="H50" s="1753"/>
      <c r="I50" s="1753"/>
      <c r="J50" s="1753"/>
      <c r="K50" s="1753"/>
      <c r="L50" s="1753"/>
      <c r="M50" s="1753"/>
      <c r="N50" s="1753"/>
      <c r="O50" s="1753"/>
      <c r="P50" s="1753"/>
      <c r="Q50" s="1753"/>
      <c r="R50" s="1753"/>
      <c r="S50" s="1753"/>
      <c r="T50" s="1753"/>
      <c r="U50" s="1753"/>
      <c r="V50" s="1753"/>
      <c r="W50" s="1753"/>
      <c r="X50" s="1753"/>
      <c r="Y50" s="1753"/>
      <c r="Z50" s="1753"/>
      <c r="AA50" s="1753"/>
      <c r="AB50" s="1754"/>
      <c r="AE50" s="255"/>
    </row>
    <row r="51" spans="1:31" s="42" customFormat="1" ht="15.75">
      <c r="A51" s="1752" t="s">
        <v>236</v>
      </c>
      <c r="B51" s="1753"/>
      <c r="C51" s="1753"/>
      <c r="D51" s="1753"/>
      <c r="E51" s="1753"/>
      <c r="F51" s="1753"/>
      <c r="G51" s="1753"/>
      <c r="H51" s="1753"/>
      <c r="I51" s="1753"/>
      <c r="J51" s="1753"/>
      <c r="K51" s="1753"/>
      <c r="L51" s="1753"/>
      <c r="M51" s="1753"/>
      <c r="N51" s="1753"/>
      <c r="O51" s="1753"/>
      <c r="P51" s="1753"/>
      <c r="Q51" s="1753"/>
      <c r="R51" s="1753"/>
      <c r="S51" s="1753"/>
      <c r="T51" s="1753"/>
      <c r="U51" s="1753"/>
      <c r="V51" s="1753"/>
      <c r="W51" s="1753"/>
      <c r="X51" s="1753"/>
      <c r="Y51" s="1753"/>
      <c r="Z51" s="1753"/>
      <c r="AA51" s="1753"/>
      <c r="AB51" s="1754"/>
      <c r="AE51" s="255"/>
    </row>
    <row r="52" spans="1:47" s="42" customFormat="1" ht="31.5">
      <c r="A52" s="175" t="s">
        <v>183</v>
      </c>
      <c r="B52" s="180" t="s">
        <v>46</v>
      </c>
      <c r="C52" s="40">
        <v>6</v>
      </c>
      <c r="D52" s="179"/>
      <c r="E52" s="179"/>
      <c r="F52" s="179"/>
      <c r="G52" s="442">
        <v>5</v>
      </c>
      <c r="H52" s="243">
        <f>G52*30</f>
        <v>150</v>
      </c>
      <c r="I52" s="107">
        <v>12</v>
      </c>
      <c r="J52" s="51" t="s">
        <v>134</v>
      </c>
      <c r="K52" s="51"/>
      <c r="L52" s="51" t="s">
        <v>133</v>
      </c>
      <c r="M52" s="94">
        <f>H52-I52</f>
        <v>138</v>
      </c>
      <c r="N52" s="92"/>
      <c r="O52" s="1687"/>
      <c r="P52" s="1688"/>
      <c r="Q52" s="92"/>
      <c r="R52" s="1687"/>
      <c r="S52" s="1688"/>
      <c r="T52" s="92"/>
      <c r="U52" s="1755" t="s">
        <v>282</v>
      </c>
      <c r="V52" s="1756"/>
      <c r="W52" s="179"/>
      <c r="X52" s="1757"/>
      <c r="Y52" s="1758"/>
      <c r="Z52" s="179"/>
      <c r="AA52" s="179"/>
      <c r="AB52" s="179"/>
      <c r="AE52" s="255"/>
      <c r="AF52" s="42">
        <v>3</v>
      </c>
      <c r="AI52" s="38" t="s">
        <v>304</v>
      </c>
      <c r="AJ52" s="482">
        <f>SUMIF(AF$52:AF$66,AF3,G$52:G$66)</f>
        <v>0</v>
      </c>
      <c r="AK52" s="39"/>
      <c r="AL52" s="39">
        <v>1</v>
      </c>
      <c r="AM52" s="39">
        <v>2</v>
      </c>
      <c r="AN52" s="39">
        <v>3</v>
      </c>
      <c r="AO52" s="39">
        <v>4</v>
      </c>
      <c r="AP52" s="39">
        <v>5</v>
      </c>
      <c r="AQ52" s="39">
        <v>6</v>
      </c>
      <c r="AR52" s="39">
        <v>7</v>
      </c>
      <c r="AS52" s="39">
        <v>8</v>
      </c>
      <c r="AT52" s="39">
        <v>9</v>
      </c>
      <c r="AU52" s="39">
        <v>10</v>
      </c>
    </row>
    <row r="53" spans="1:47" s="42" customFormat="1" ht="15.75">
      <c r="A53" s="175" t="s">
        <v>184</v>
      </c>
      <c r="B53" s="50" t="s">
        <v>49</v>
      </c>
      <c r="C53" s="51">
        <v>6</v>
      </c>
      <c r="D53" s="52"/>
      <c r="E53" s="52"/>
      <c r="F53" s="53"/>
      <c r="G53" s="443">
        <v>4</v>
      </c>
      <c r="H53" s="243">
        <f>G53*30</f>
        <v>120</v>
      </c>
      <c r="I53" s="107">
        <v>12</v>
      </c>
      <c r="J53" s="52" t="s">
        <v>134</v>
      </c>
      <c r="K53" s="51"/>
      <c r="L53" s="52" t="s">
        <v>133</v>
      </c>
      <c r="M53" s="54">
        <f>H53-I53</f>
        <v>108</v>
      </c>
      <c r="N53" s="88"/>
      <c r="O53" s="1687"/>
      <c r="P53" s="1688"/>
      <c r="Q53" s="88"/>
      <c r="R53" s="1687"/>
      <c r="S53" s="1688"/>
      <c r="T53" s="88"/>
      <c r="U53" s="1755" t="s">
        <v>282</v>
      </c>
      <c r="V53" s="1756"/>
      <c r="W53" s="108"/>
      <c r="X53" s="1757"/>
      <c r="Y53" s="1758"/>
      <c r="Z53" s="109"/>
      <c r="AA53" s="109"/>
      <c r="AB53" s="109"/>
      <c r="AE53" s="255"/>
      <c r="AF53" s="42">
        <v>3</v>
      </c>
      <c r="AI53" s="38" t="s">
        <v>305</v>
      </c>
      <c r="AJ53" s="482">
        <f>SUMIF(AF$52:AF$66,AF4,G$52:G$66)</f>
        <v>13</v>
      </c>
      <c r="AK53" s="39" t="s">
        <v>310</v>
      </c>
      <c r="AL53" s="39">
        <f>COUNTIF($C$52:$C$66,AL$11)</f>
        <v>0</v>
      </c>
      <c r="AM53" s="39">
        <f aca="true" t="shared" si="8" ref="AM53:AU53">COUNTIF($C$52:$C$66,AM$11)</f>
        <v>0</v>
      </c>
      <c r="AN53" s="39">
        <f t="shared" si="8"/>
        <v>1</v>
      </c>
      <c r="AO53" s="39">
        <f t="shared" si="8"/>
        <v>2</v>
      </c>
      <c r="AP53" s="39">
        <f t="shared" si="8"/>
        <v>2</v>
      </c>
      <c r="AQ53" s="39">
        <f t="shared" si="8"/>
        <v>4</v>
      </c>
      <c r="AR53" s="39">
        <f t="shared" si="8"/>
        <v>1</v>
      </c>
      <c r="AS53" s="39">
        <f t="shared" si="8"/>
        <v>0</v>
      </c>
      <c r="AT53" s="39">
        <f t="shared" si="8"/>
        <v>1</v>
      </c>
      <c r="AU53" s="39">
        <f t="shared" si="8"/>
        <v>0</v>
      </c>
    </row>
    <row r="54" spans="1:47" s="42" customFormat="1" ht="15.75">
      <c r="A54" s="175" t="s">
        <v>185</v>
      </c>
      <c r="B54" s="356" t="s">
        <v>47</v>
      </c>
      <c r="C54" s="323"/>
      <c r="D54" s="52"/>
      <c r="E54" s="52"/>
      <c r="F54" s="53"/>
      <c r="G54" s="443">
        <f>G55+G56</f>
        <v>10</v>
      </c>
      <c r="H54" s="68">
        <f>G54*30</f>
        <v>300</v>
      </c>
      <c r="I54" s="107"/>
      <c r="J54" s="52"/>
      <c r="K54" s="51"/>
      <c r="L54" s="52"/>
      <c r="M54" s="54"/>
      <c r="N54" s="88"/>
      <c r="O54" s="1687"/>
      <c r="P54" s="1688"/>
      <c r="Q54" s="88"/>
      <c r="R54" s="1687"/>
      <c r="S54" s="1688"/>
      <c r="T54" s="88"/>
      <c r="U54" s="1687"/>
      <c r="V54" s="1688"/>
      <c r="W54" s="108"/>
      <c r="X54" s="1757"/>
      <c r="Y54" s="1758"/>
      <c r="Z54" s="109"/>
      <c r="AA54" s="109"/>
      <c r="AB54" s="109"/>
      <c r="AE54" s="255"/>
      <c r="AI54" s="38" t="s">
        <v>306</v>
      </c>
      <c r="AJ54" s="482">
        <f>SUMIF(AF$52:AF$66,AF5,G$52:G$66)</f>
        <v>29.5</v>
      </c>
      <c r="AK54" s="39" t="s">
        <v>311</v>
      </c>
      <c r="AL54" s="39">
        <f>COUNTIF($D$52:$D$66,AL$11)</f>
        <v>0</v>
      </c>
      <c r="AM54" s="39">
        <f aca="true" t="shared" si="9" ref="AM54:AU54">COUNTIF($D$52:$D$66,AM$11)</f>
        <v>0</v>
      </c>
      <c r="AN54" s="39">
        <f t="shared" si="9"/>
        <v>0</v>
      </c>
      <c r="AO54" s="39">
        <f t="shared" si="9"/>
        <v>0</v>
      </c>
      <c r="AP54" s="39">
        <f t="shared" si="9"/>
        <v>0</v>
      </c>
      <c r="AQ54" s="39">
        <f t="shared" si="9"/>
        <v>0</v>
      </c>
      <c r="AR54" s="39">
        <f t="shared" si="9"/>
        <v>0</v>
      </c>
      <c r="AS54" s="39">
        <f t="shared" si="9"/>
        <v>0</v>
      </c>
      <c r="AT54" s="39">
        <f t="shared" si="9"/>
        <v>0</v>
      </c>
      <c r="AU54" s="39">
        <f t="shared" si="9"/>
        <v>0</v>
      </c>
    </row>
    <row r="55" spans="1:36" s="42" customFormat="1" ht="15.75">
      <c r="A55" s="175" t="s">
        <v>219</v>
      </c>
      <c r="B55" s="356" t="s">
        <v>47</v>
      </c>
      <c r="C55" s="323">
        <v>6</v>
      </c>
      <c r="D55" s="52"/>
      <c r="E55" s="52"/>
      <c r="F55" s="110"/>
      <c r="G55" s="443">
        <v>7.5</v>
      </c>
      <c r="H55" s="68">
        <f>G55*30</f>
        <v>225</v>
      </c>
      <c r="I55" s="107">
        <v>16</v>
      </c>
      <c r="J55" s="52" t="s">
        <v>228</v>
      </c>
      <c r="K55" s="51"/>
      <c r="L55" s="51" t="s">
        <v>239</v>
      </c>
      <c r="M55" s="54">
        <f aca="true" t="shared" si="10" ref="M55:M61">H55-I55</f>
        <v>209</v>
      </c>
      <c r="N55" s="88"/>
      <c r="O55" s="1687"/>
      <c r="P55" s="1688"/>
      <c r="Q55" s="88"/>
      <c r="R55" s="1687"/>
      <c r="S55" s="1688"/>
      <c r="T55" s="88"/>
      <c r="U55" s="1755" t="s">
        <v>240</v>
      </c>
      <c r="V55" s="1756"/>
      <c r="W55" s="108"/>
      <c r="X55" s="1757"/>
      <c r="Y55" s="1758"/>
      <c r="Z55" s="109"/>
      <c r="AA55" s="109"/>
      <c r="AB55" s="109"/>
      <c r="AE55" s="255"/>
      <c r="AF55" s="42">
        <v>3</v>
      </c>
      <c r="AI55" s="38" t="s">
        <v>307</v>
      </c>
      <c r="AJ55" s="482">
        <f>SUMIF(AF$52:AF$66,AF6,G$52:G$66)</f>
        <v>9.5</v>
      </c>
    </row>
    <row r="56" spans="1:36" s="42" customFormat="1" ht="15.75">
      <c r="A56" s="175" t="s">
        <v>220</v>
      </c>
      <c r="B56" s="356" t="s">
        <v>79</v>
      </c>
      <c r="C56" s="323"/>
      <c r="D56" s="52"/>
      <c r="E56" s="51">
        <v>7</v>
      </c>
      <c r="F56" s="53"/>
      <c r="G56" s="443">
        <v>2.5</v>
      </c>
      <c r="H56" s="68">
        <f>G56*30</f>
        <v>75</v>
      </c>
      <c r="I56" s="107">
        <v>8</v>
      </c>
      <c r="J56" s="51"/>
      <c r="K56" s="51"/>
      <c r="L56" s="51" t="s">
        <v>98</v>
      </c>
      <c r="M56" s="54">
        <f t="shared" si="10"/>
        <v>67</v>
      </c>
      <c r="N56" s="88"/>
      <c r="O56" s="1687"/>
      <c r="P56" s="1688"/>
      <c r="Q56" s="88"/>
      <c r="R56" s="1687"/>
      <c r="S56" s="1688"/>
      <c r="T56" s="88"/>
      <c r="U56" s="1687"/>
      <c r="V56" s="1688"/>
      <c r="W56" s="108" t="s">
        <v>97</v>
      </c>
      <c r="X56" s="1757"/>
      <c r="Y56" s="1758"/>
      <c r="Z56" s="109"/>
      <c r="AA56" s="109"/>
      <c r="AB56" s="109"/>
      <c r="AE56" s="255"/>
      <c r="AF56" s="42">
        <v>4</v>
      </c>
      <c r="AI56" s="38" t="s">
        <v>308</v>
      </c>
      <c r="AJ56" s="482">
        <f>SUMIF(AF$52:AF$66,AF7,G$52:G$66)</f>
        <v>3</v>
      </c>
    </row>
    <row r="57" spans="1:36" s="42" customFormat="1" ht="31.5">
      <c r="A57" s="175" t="s">
        <v>186</v>
      </c>
      <c r="B57" s="356" t="s">
        <v>48</v>
      </c>
      <c r="C57" s="323">
        <v>7</v>
      </c>
      <c r="D57" s="51"/>
      <c r="E57" s="51"/>
      <c r="F57" s="53"/>
      <c r="G57" s="366">
        <v>7</v>
      </c>
      <c r="H57" s="107">
        <v>240</v>
      </c>
      <c r="I57" s="411">
        <v>12</v>
      </c>
      <c r="J57" s="431" t="s">
        <v>134</v>
      </c>
      <c r="K57" s="51"/>
      <c r="L57" s="52" t="s">
        <v>133</v>
      </c>
      <c r="M57" s="54">
        <f t="shared" si="10"/>
        <v>228</v>
      </c>
      <c r="N57" s="88"/>
      <c r="O57" s="1687"/>
      <c r="P57" s="1688"/>
      <c r="Q57" s="88"/>
      <c r="R57" s="1687"/>
      <c r="S57" s="1688"/>
      <c r="T57" s="88"/>
      <c r="U57" s="1687"/>
      <c r="V57" s="1688"/>
      <c r="W57" s="108" t="s">
        <v>282</v>
      </c>
      <c r="X57" s="1757"/>
      <c r="Y57" s="1758"/>
      <c r="Z57" s="109"/>
      <c r="AA57" s="109"/>
      <c r="AB57" s="109"/>
      <c r="AE57" s="255"/>
      <c r="AF57" s="42">
        <v>4</v>
      </c>
      <c r="AJ57" s="42">
        <f>SUM(AJ52:AJ56)</f>
        <v>55</v>
      </c>
    </row>
    <row r="58" spans="1:32" s="42" customFormat="1" ht="15.75">
      <c r="A58" s="175" t="s">
        <v>187</v>
      </c>
      <c r="B58" s="356" t="s">
        <v>94</v>
      </c>
      <c r="C58" s="444">
        <v>5</v>
      </c>
      <c r="D58" s="52"/>
      <c r="E58" s="52"/>
      <c r="F58" s="53"/>
      <c r="G58" s="443">
        <v>4</v>
      </c>
      <c r="H58" s="68">
        <f aca="true" t="shared" si="11" ref="H58:H63">G58*30</f>
        <v>120</v>
      </c>
      <c r="I58" s="107">
        <v>8</v>
      </c>
      <c r="J58" s="431" t="s">
        <v>134</v>
      </c>
      <c r="K58" s="51"/>
      <c r="L58" s="52"/>
      <c r="M58" s="54">
        <f t="shared" si="10"/>
        <v>112</v>
      </c>
      <c r="N58" s="88"/>
      <c r="O58" s="1687"/>
      <c r="P58" s="1688"/>
      <c r="Q58" s="88"/>
      <c r="R58" s="1687"/>
      <c r="S58" s="1688"/>
      <c r="T58" s="52" t="s">
        <v>134</v>
      </c>
      <c r="U58" s="1755"/>
      <c r="V58" s="1756"/>
      <c r="W58" s="108"/>
      <c r="X58" s="1757"/>
      <c r="Y58" s="1758"/>
      <c r="Z58" s="109"/>
      <c r="AA58" s="109"/>
      <c r="AB58" s="109"/>
      <c r="AE58" s="255"/>
      <c r="AF58" s="42">
        <v>3</v>
      </c>
    </row>
    <row r="59" spans="1:31" s="42" customFormat="1" ht="15.75">
      <c r="A59" s="175" t="s">
        <v>188</v>
      </c>
      <c r="B59" s="50" t="s">
        <v>42</v>
      </c>
      <c r="C59" s="52"/>
      <c r="D59" s="52"/>
      <c r="E59" s="52"/>
      <c r="F59" s="53"/>
      <c r="G59" s="366">
        <f>G60+G61</f>
        <v>9</v>
      </c>
      <c r="H59" s="242">
        <f t="shared" si="11"/>
        <v>270</v>
      </c>
      <c r="I59" s="241"/>
      <c r="J59" s="51"/>
      <c r="K59" s="51"/>
      <c r="L59" s="51"/>
      <c r="M59" s="54"/>
      <c r="N59" s="88"/>
      <c r="O59" s="1687"/>
      <c r="P59" s="1688"/>
      <c r="Q59" s="88"/>
      <c r="R59" s="1687"/>
      <c r="S59" s="1688"/>
      <c r="T59" s="88"/>
      <c r="U59" s="1687"/>
      <c r="V59" s="1688"/>
      <c r="W59" s="111"/>
      <c r="X59" s="1757"/>
      <c r="Y59" s="1758"/>
      <c r="Z59" s="110"/>
      <c r="AA59" s="110"/>
      <c r="AB59" s="110"/>
      <c r="AE59" s="255"/>
    </row>
    <row r="60" spans="1:32" s="42" customFormat="1" ht="15.75">
      <c r="A60" s="175" t="s">
        <v>193</v>
      </c>
      <c r="B60" s="50" t="s">
        <v>42</v>
      </c>
      <c r="C60" s="51">
        <v>3</v>
      </c>
      <c r="D60" s="52"/>
      <c r="E60" s="52"/>
      <c r="F60" s="53"/>
      <c r="G60" s="367">
        <v>4</v>
      </c>
      <c r="H60" s="445">
        <f t="shared" si="11"/>
        <v>120</v>
      </c>
      <c r="I60" s="446">
        <v>14</v>
      </c>
      <c r="J60" s="447" t="s">
        <v>134</v>
      </c>
      <c r="K60" s="447"/>
      <c r="L60" s="447" t="s">
        <v>239</v>
      </c>
      <c r="M60" s="448">
        <f t="shared" si="10"/>
        <v>106</v>
      </c>
      <c r="N60" s="449"/>
      <c r="O60" s="1759"/>
      <c r="P60" s="1760"/>
      <c r="Q60" s="450" t="s">
        <v>286</v>
      </c>
      <c r="R60" s="1687"/>
      <c r="S60" s="1688"/>
      <c r="T60" s="88"/>
      <c r="U60" s="1687"/>
      <c r="V60" s="1688"/>
      <c r="W60" s="111"/>
      <c r="X60" s="1757"/>
      <c r="Y60" s="1758"/>
      <c r="Z60" s="110"/>
      <c r="AA60" s="110"/>
      <c r="AB60" s="110"/>
      <c r="AE60" s="255"/>
      <c r="AF60" s="42">
        <v>2</v>
      </c>
    </row>
    <row r="61" spans="1:32" s="42" customFormat="1" ht="15.75">
      <c r="A61" s="175" t="s">
        <v>221</v>
      </c>
      <c r="B61" s="50" t="s">
        <v>75</v>
      </c>
      <c r="C61" s="51">
        <v>4</v>
      </c>
      <c r="D61" s="52"/>
      <c r="E61" s="52"/>
      <c r="F61" s="53"/>
      <c r="G61" s="367">
        <v>5</v>
      </c>
      <c r="H61" s="242">
        <f t="shared" si="11"/>
        <v>150</v>
      </c>
      <c r="I61" s="411">
        <v>14</v>
      </c>
      <c r="J61" s="430" t="s">
        <v>134</v>
      </c>
      <c r="K61" s="430"/>
      <c r="L61" s="430" t="s">
        <v>239</v>
      </c>
      <c r="M61" s="415">
        <f t="shared" si="10"/>
        <v>136</v>
      </c>
      <c r="N61" s="88"/>
      <c r="O61" s="1687"/>
      <c r="P61" s="1688"/>
      <c r="Q61" s="88"/>
      <c r="R61" s="1755" t="s">
        <v>286</v>
      </c>
      <c r="S61" s="1756"/>
      <c r="T61" s="88"/>
      <c r="U61" s="1687"/>
      <c r="V61" s="1688"/>
      <c r="W61" s="111"/>
      <c r="X61" s="1757"/>
      <c r="Y61" s="1758"/>
      <c r="Z61" s="110"/>
      <c r="AA61" s="110"/>
      <c r="AB61" s="110"/>
      <c r="AE61" s="255"/>
      <c r="AF61" s="42">
        <v>2</v>
      </c>
    </row>
    <row r="62" spans="1:32" s="42" customFormat="1" ht="31.5">
      <c r="A62" s="175" t="s">
        <v>189</v>
      </c>
      <c r="B62" s="429" t="s">
        <v>288</v>
      </c>
      <c r="C62" s="52"/>
      <c r="D62" s="52"/>
      <c r="E62" s="52"/>
      <c r="F62" s="53">
        <v>6</v>
      </c>
      <c r="G62" s="151">
        <v>1</v>
      </c>
      <c r="H62" s="242">
        <v>30</v>
      </c>
      <c r="I62" s="241">
        <v>4</v>
      </c>
      <c r="J62" s="52"/>
      <c r="K62" s="51"/>
      <c r="L62" s="106" t="s">
        <v>133</v>
      </c>
      <c r="M62" s="113">
        <f>H62-I62</f>
        <v>26</v>
      </c>
      <c r="N62" s="88"/>
      <c r="O62" s="1687"/>
      <c r="P62" s="1688"/>
      <c r="Q62" s="88"/>
      <c r="R62" s="1687"/>
      <c r="S62" s="1688"/>
      <c r="T62" s="88"/>
      <c r="U62" s="1687" t="s">
        <v>133</v>
      </c>
      <c r="V62" s="1688"/>
      <c r="W62" s="111"/>
      <c r="X62" s="1757"/>
      <c r="Y62" s="1758"/>
      <c r="Z62" s="110"/>
      <c r="AA62" s="110"/>
      <c r="AB62" s="110"/>
      <c r="AE62" s="255"/>
      <c r="AF62" s="42">
        <v>3</v>
      </c>
    </row>
    <row r="63" spans="1:32" s="42" customFormat="1" ht="15.75">
      <c r="A63" s="175" t="s">
        <v>222</v>
      </c>
      <c r="B63" s="50" t="s">
        <v>44</v>
      </c>
      <c r="C63" s="51">
        <v>5</v>
      </c>
      <c r="D63" s="52"/>
      <c r="E63" s="52"/>
      <c r="F63" s="110"/>
      <c r="G63" s="366">
        <v>5</v>
      </c>
      <c r="H63" s="242">
        <f t="shared" si="11"/>
        <v>150</v>
      </c>
      <c r="I63" s="107">
        <v>14</v>
      </c>
      <c r="J63" s="430" t="s">
        <v>134</v>
      </c>
      <c r="K63" s="430"/>
      <c r="L63" s="430" t="s">
        <v>239</v>
      </c>
      <c r="M63" s="54">
        <f>H63-I63</f>
        <v>136</v>
      </c>
      <c r="N63" s="88"/>
      <c r="O63" s="1687"/>
      <c r="P63" s="1688"/>
      <c r="Q63" s="88"/>
      <c r="R63" s="1687"/>
      <c r="S63" s="1688"/>
      <c r="T63" s="52" t="s">
        <v>286</v>
      </c>
      <c r="U63" s="1687"/>
      <c r="V63" s="1688"/>
      <c r="W63" s="111"/>
      <c r="X63" s="1757"/>
      <c r="Y63" s="1758"/>
      <c r="Z63" s="110"/>
      <c r="AA63" s="110"/>
      <c r="AB63" s="110"/>
      <c r="AE63" s="255"/>
      <c r="AF63" s="42">
        <v>3</v>
      </c>
    </row>
    <row r="64" spans="1:32" s="42" customFormat="1" ht="15.75">
      <c r="A64" s="175" t="s">
        <v>190</v>
      </c>
      <c r="B64" s="50" t="s">
        <v>72</v>
      </c>
      <c r="C64" s="51">
        <v>6</v>
      </c>
      <c r="D64" s="51"/>
      <c r="E64" s="51"/>
      <c r="F64" s="53"/>
      <c r="G64" s="366">
        <v>3</v>
      </c>
      <c r="H64" s="240">
        <v>90</v>
      </c>
      <c r="I64" s="241">
        <v>8</v>
      </c>
      <c r="J64" s="52" t="s">
        <v>134</v>
      </c>
      <c r="K64" s="51"/>
      <c r="L64" s="52"/>
      <c r="M64" s="54">
        <f>H64-I64</f>
        <v>82</v>
      </c>
      <c r="N64" s="88"/>
      <c r="O64" s="1687"/>
      <c r="P64" s="1688"/>
      <c r="Q64" s="88"/>
      <c r="R64" s="1687"/>
      <c r="S64" s="1688"/>
      <c r="T64" s="88"/>
      <c r="U64" s="1755" t="s">
        <v>134</v>
      </c>
      <c r="V64" s="1756"/>
      <c r="W64" s="108"/>
      <c r="X64" s="1757"/>
      <c r="Y64" s="1758"/>
      <c r="Z64" s="109"/>
      <c r="AA64" s="109"/>
      <c r="AB64" s="109"/>
      <c r="AE64" s="255"/>
      <c r="AF64" s="42">
        <v>3</v>
      </c>
    </row>
    <row r="65" spans="1:32" s="42" customFormat="1" ht="15.75">
      <c r="A65" s="175" t="s">
        <v>191</v>
      </c>
      <c r="B65" s="50" t="s">
        <v>74</v>
      </c>
      <c r="C65" s="117">
        <v>4</v>
      </c>
      <c r="D65" s="52"/>
      <c r="E65" s="52"/>
      <c r="F65" s="53"/>
      <c r="G65" s="152">
        <v>4</v>
      </c>
      <c r="H65" s="240">
        <v>90</v>
      </c>
      <c r="I65" s="107">
        <v>8</v>
      </c>
      <c r="J65" s="52" t="s">
        <v>134</v>
      </c>
      <c r="K65" s="51"/>
      <c r="L65" s="52"/>
      <c r="M65" s="54">
        <f>H65-I65</f>
        <v>82</v>
      </c>
      <c r="N65" s="88"/>
      <c r="O65" s="1687"/>
      <c r="P65" s="1688"/>
      <c r="Q65" s="88"/>
      <c r="R65" s="1755" t="s">
        <v>134</v>
      </c>
      <c r="S65" s="1756"/>
      <c r="T65" s="88"/>
      <c r="U65" s="1687"/>
      <c r="V65" s="1688"/>
      <c r="W65" s="108"/>
      <c r="X65" s="1757"/>
      <c r="Y65" s="1758"/>
      <c r="Z65" s="109"/>
      <c r="AA65" s="109"/>
      <c r="AB65" s="109"/>
      <c r="AE65" s="255"/>
      <c r="AF65" s="42">
        <v>2</v>
      </c>
    </row>
    <row r="66" spans="1:32" s="42" customFormat="1" ht="31.5">
      <c r="A66" s="321" t="s">
        <v>192</v>
      </c>
      <c r="B66" s="322" t="s">
        <v>89</v>
      </c>
      <c r="C66" s="323">
        <v>9</v>
      </c>
      <c r="D66" s="324"/>
      <c r="E66" s="324"/>
      <c r="F66" s="325"/>
      <c r="G66" s="326">
        <f>H66/30</f>
        <v>3</v>
      </c>
      <c r="H66" s="327">
        <v>90</v>
      </c>
      <c r="I66" s="328">
        <v>8</v>
      </c>
      <c r="J66" s="444" t="s">
        <v>134</v>
      </c>
      <c r="K66" s="323"/>
      <c r="L66" s="324"/>
      <c r="M66" s="329">
        <f>H66-I66</f>
        <v>82</v>
      </c>
      <c r="N66" s="321"/>
      <c r="O66" s="1687"/>
      <c r="P66" s="1688"/>
      <c r="Q66" s="321"/>
      <c r="R66" s="1761"/>
      <c r="S66" s="1762"/>
      <c r="T66" s="321"/>
      <c r="U66" s="1761"/>
      <c r="V66" s="1762"/>
      <c r="W66" s="330"/>
      <c r="X66" s="1757"/>
      <c r="Y66" s="1758"/>
      <c r="Z66" s="330" t="s">
        <v>134</v>
      </c>
      <c r="AA66" s="331"/>
      <c r="AB66" s="322"/>
      <c r="AE66" s="255"/>
      <c r="AF66" s="42">
        <v>5</v>
      </c>
    </row>
    <row r="67" spans="1:31" s="42" customFormat="1" ht="15.75">
      <c r="A67" s="332"/>
      <c r="B67" s="332" t="s">
        <v>167</v>
      </c>
      <c r="C67" s="333"/>
      <c r="D67" s="333"/>
      <c r="E67" s="333"/>
      <c r="F67" s="333"/>
      <c r="G67" s="334">
        <f>G53+G54+G57+G58+G59+G63+G64+G65+G52+G66+G62</f>
        <v>55</v>
      </c>
      <c r="H67" s="334">
        <f>H53+H54+H57+H58+H59+H63+H64+H65+H52+H66+H62</f>
        <v>1650</v>
      </c>
      <c r="I67" s="334">
        <f>SUM(I52:I66)</f>
        <v>138</v>
      </c>
      <c r="J67" s="332">
        <v>90</v>
      </c>
      <c r="K67" s="333"/>
      <c r="L67" s="332">
        <v>48</v>
      </c>
      <c r="M67" s="334">
        <f>SUM(M52:M66)</f>
        <v>1512</v>
      </c>
      <c r="N67" s="333"/>
      <c r="O67" s="1687"/>
      <c r="P67" s="1688"/>
      <c r="Q67" s="451" t="s">
        <v>286</v>
      </c>
      <c r="R67" s="1763" t="s">
        <v>290</v>
      </c>
      <c r="S67" s="1764"/>
      <c r="T67" s="451" t="s">
        <v>290</v>
      </c>
      <c r="U67" s="1763" t="s">
        <v>291</v>
      </c>
      <c r="V67" s="1764"/>
      <c r="W67" s="451" t="s">
        <v>289</v>
      </c>
      <c r="X67" s="1765"/>
      <c r="Y67" s="1766"/>
      <c r="Z67" s="452" t="s">
        <v>134</v>
      </c>
      <c r="AA67" s="335"/>
      <c r="AB67" s="333"/>
      <c r="AE67" s="255"/>
    </row>
    <row r="68" spans="1:31" s="42" customFormat="1" ht="15.75">
      <c r="A68" s="489"/>
      <c r="B68" s="490"/>
      <c r="C68" s="490"/>
      <c r="D68" s="490"/>
      <c r="E68" s="490"/>
      <c r="F68" s="490"/>
      <c r="G68" s="336"/>
      <c r="H68" s="336"/>
      <c r="I68" s="336"/>
      <c r="J68" s="490"/>
      <c r="K68" s="336"/>
      <c r="L68" s="336"/>
      <c r="M68" s="336"/>
      <c r="N68" s="336"/>
      <c r="O68" s="336"/>
      <c r="P68" s="336"/>
      <c r="Q68" s="336"/>
      <c r="R68" s="336"/>
      <c r="S68" s="336"/>
      <c r="T68" s="336"/>
      <c r="U68" s="336"/>
      <c r="V68" s="490"/>
      <c r="W68" s="490"/>
      <c r="X68" s="490"/>
      <c r="Y68" s="490"/>
      <c r="Z68" s="490"/>
      <c r="AA68" s="490"/>
      <c r="AB68" s="491"/>
      <c r="AE68" s="255"/>
    </row>
    <row r="69" spans="1:31" s="42" customFormat="1" ht="15.75">
      <c r="A69" s="489"/>
      <c r="B69" s="337"/>
      <c r="C69" s="338"/>
      <c r="D69" s="338"/>
      <c r="E69" s="338"/>
      <c r="F69" s="338"/>
      <c r="G69" s="339"/>
      <c r="H69" s="339"/>
      <c r="I69" s="339"/>
      <c r="J69" s="340"/>
      <c r="K69" s="341"/>
      <c r="L69" s="342"/>
      <c r="M69" s="340"/>
      <c r="N69" s="343"/>
      <c r="O69" s="343"/>
      <c r="P69" s="343"/>
      <c r="Q69" s="343"/>
      <c r="R69" s="343"/>
      <c r="S69" s="343"/>
      <c r="T69" s="344"/>
      <c r="U69" s="344"/>
      <c r="V69" s="344"/>
      <c r="W69" s="344"/>
      <c r="X69" s="344"/>
      <c r="Y69" s="344"/>
      <c r="Z69" s="344"/>
      <c r="AA69" s="344"/>
      <c r="AB69" s="345"/>
      <c r="AE69" s="255"/>
    </row>
    <row r="70" spans="1:31" s="42" customFormat="1" ht="15.75">
      <c r="A70" s="1416" t="s">
        <v>194</v>
      </c>
      <c r="B70" s="1767"/>
      <c r="C70" s="1767"/>
      <c r="D70" s="1767"/>
      <c r="E70" s="1767"/>
      <c r="F70" s="1767"/>
      <c r="G70" s="1767"/>
      <c r="H70" s="1767"/>
      <c r="I70" s="1767"/>
      <c r="J70" s="1767"/>
      <c r="K70" s="1767"/>
      <c r="L70" s="1767"/>
      <c r="M70" s="1767"/>
      <c r="N70" s="1767"/>
      <c r="O70" s="1767"/>
      <c r="P70" s="1767"/>
      <c r="Q70" s="1767"/>
      <c r="R70" s="1767"/>
      <c r="S70" s="1767"/>
      <c r="T70" s="1767"/>
      <c r="U70" s="1767"/>
      <c r="V70" s="1767"/>
      <c r="W70" s="1767"/>
      <c r="X70" s="1767"/>
      <c r="Y70" s="1767"/>
      <c r="Z70" s="1767"/>
      <c r="AA70" s="1767"/>
      <c r="AB70" s="1768"/>
      <c r="AE70" s="255"/>
    </row>
    <row r="71" spans="1:31" s="42" customFormat="1" ht="15.75">
      <c r="A71" s="1752" t="s">
        <v>195</v>
      </c>
      <c r="B71" s="1769"/>
      <c r="C71" s="1769"/>
      <c r="D71" s="1769"/>
      <c r="E71" s="1769"/>
      <c r="F71" s="1769"/>
      <c r="G71" s="1769"/>
      <c r="H71" s="1769"/>
      <c r="I71" s="1769"/>
      <c r="J71" s="1769"/>
      <c r="K71" s="1769"/>
      <c r="L71" s="1769"/>
      <c r="M71" s="1769"/>
      <c r="N71" s="1769"/>
      <c r="O71" s="1769"/>
      <c r="P71" s="1769"/>
      <c r="Q71" s="1769"/>
      <c r="R71" s="1769"/>
      <c r="S71" s="1769"/>
      <c r="T71" s="1769"/>
      <c r="U71" s="1769"/>
      <c r="V71" s="1769"/>
      <c r="W71" s="1769"/>
      <c r="X71" s="1769"/>
      <c r="Y71" s="1769"/>
      <c r="Z71" s="1769"/>
      <c r="AA71" s="1769"/>
      <c r="AB71" s="1770"/>
      <c r="AE71" s="255"/>
    </row>
    <row r="72" spans="1:31" s="42" customFormat="1" ht="15.75">
      <c r="A72" s="1416" t="s">
        <v>223</v>
      </c>
      <c r="B72" s="1769"/>
      <c r="C72" s="1769"/>
      <c r="D72" s="1769"/>
      <c r="E72" s="1769"/>
      <c r="F72" s="1769"/>
      <c r="G72" s="1769"/>
      <c r="H72" s="1769"/>
      <c r="I72" s="1769"/>
      <c r="J72" s="1769"/>
      <c r="K72" s="1769"/>
      <c r="L72" s="1769"/>
      <c r="M72" s="1769"/>
      <c r="N72" s="1769"/>
      <c r="O72" s="1769"/>
      <c r="P72" s="1769"/>
      <c r="Q72" s="1769"/>
      <c r="R72" s="1769"/>
      <c r="S72" s="1769"/>
      <c r="T72" s="1769"/>
      <c r="U72" s="1769"/>
      <c r="V72" s="1769"/>
      <c r="W72" s="1769"/>
      <c r="X72" s="1769"/>
      <c r="Y72" s="1769"/>
      <c r="Z72" s="1769"/>
      <c r="AA72" s="1769"/>
      <c r="AB72" s="1770"/>
      <c r="AE72" s="255"/>
    </row>
    <row r="73" spans="1:47" s="42" customFormat="1" ht="31.5">
      <c r="A73" s="305" t="s">
        <v>196</v>
      </c>
      <c r="B73" s="346" t="s">
        <v>56</v>
      </c>
      <c r="C73" s="297"/>
      <c r="D73" s="297">
        <v>10</v>
      </c>
      <c r="E73" s="297"/>
      <c r="F73" s="347"/>
      <c r="G73" s="453">
        <v>5</v>
      </c>
      <c r="H73" s="297">
        <f>G73*30</f>
        <v>150</v>
      </c>
      <c r="I73" s="348">
        <v>12</v>
      </c>
      <c r="J73" s="349">
        <v>12</v>
      </c>
      <c r="K73" s="297"/>
      <c r="L73" s="349">
        <v>0</v>
      </c>
      <c r="M73" s="301">
        <f>H73-I73</f>
        <v>138</v>
      </c>
      <c r="N73" s="350"/>
      <c r="O73" s="1350"/>
      <c r="P73" s="1351"/>
      <c r="Q73" s="350"/>
      <c r="R73" s="1350"/>
      <c r="S73" s="1351"/>
      <c r="T73" s="350"/>
      <c r="U73" s="1350"/>
      <c r="V73" s="1351"/>
      <c r="W73" s="305"/>
      <c r="X73" s="1352"/>
      <c r="Y73" s="1353"/>
      <c r="Z73" s="351"/>
      <c r="AA73" s="305" t="s">
        <v>282</v>
      </c>
      <c r="AB73" s="352"/>
      <c r="AE73" s="255"/>
      <c r="AF73" s="42">
        <v>5</v>
      </c>
      <c r="AI73" s="38" t="s">
        <v>304</v>
      </c>
      <c r="AJ73" s="484">
        <f>SUMIF(AF$73:AF$86,AF3,G$73:G$86)</f>
        <v>0</v>
      </c>
      <c r="AK73" s="39"/>
      <c r="AL73" s="39">
        <v>1</v>
      </c>
      <c r="AM73" s="39">
        <v>2</v>
      </c>
      <c r="AN73" s="39">
        <v>3</v>
      </c>
      <c r="AO73" s="39">
        <v>4</v>
      </c>
      <c r="AP73" s="39">
        <v>5</v>
      </c>
      <c r="AQ73" s="39">
        <v>6</v>
      </c>
      <c r="AR73" s="39">
        <v>7</v>
      </c>
      <c r="AS73" s="39">
        <v>8</v>
      </c>
      <c r="AT73" s="39">
        <v>9</v>
      </c>
      <c r="AU73" s="39">
        <v>10</v>
      </c>
    </row>
    <row r="74" spans="1:47" s="42" customFormat="1" ht="31.5">
      <c r="A74" s="305" t="s">
        <v>197</v>
      </c>
      <c r="B74" s="346" t="s">
        <v>250</v>
      </c>
      <c r="C74" s="492">
        <v>8</v>
      </c>
      <c r="D74" s="297"/>
      <c r="E74" s="297"/>
      <c r="F74" s="347"/>
      <c r="G74" s="481">
        <v>7</v>
      </c>
      <c r="H74" s="297">
        <v>210</v>
      </c>
      <c r="I74" s="454">
        <v>14</v>
      </c>
      <c r="J74" s="455" t="s">
        <v>292</v>
      </c>
      <c r="K74" s="456">
        <v>0</v>
      </c>
      <c r="L74" s="444">
        <v>2</v>
      </c>
      <c r="M74" s="301">
        <f>H74-I74</f>
        <v>196</v>
      </c>
      <c r="N74" s="350"/>
      <c r="O74" s="1350"/>
      <c r="P74" s="1351"/>
      <c r="Q74" s="350"/>
      <c r="R74" s="1350"/>
      <c r="S74" s="1351"/>
      <c r="T74" s="350"/>
      <c r="U74" s="1350"/>
      <c r="V74" s="1351"/>
      <c r="W74" s="305"/>
      <c r="X74" s="1771" t="s">
        <v>286</v>
      </c>
      <c r="Y74" s="1772"/>
      <c r="Z74" s="353"/>
      <c r="AA74" s="351"/>
      <c r="AB74" s="354"/>
      <c r="AE74" s="255"/>
      <c r="AF74" s="42">
        <v>4</v>
      </c>
      <c r="AI74" s="38" t="s">
        <v>305</v>
      </c>
      <c r="AJ74" s="484">
        <f>SUMIF(AF$73:AF$86,AF4,G$73:G$86)</f>
        <v>0</v>
      </c>
      <c r="AK74" s="39" t="s">
        <v>310</v>
      </c>
      <c r="AL74" s="39">
        <f>COUNTIF($C$73:$C$86,AL$11)</f>
        <v>0</v>
      </c>
      <c r="AM74" s="39">
        <f aca="true" t="shared" si="12" ref="AM74:AU74">COUNTIF($C$73:$C$86,AM$11)</f>
        <v>0</v>
      </c>
      <c r="AN74" s="39">
        <f t="shared" si="12"/>
        <v>0</v>
      </c>
      <c r="AO74" s="39">
        <f t="shared" si="12"/>
        <v>0</v>
      </c>
      <c r="AP74" s="39">
        <f t="shared" si="12"/>
        <v>0</v>
      </c>
      <c r="AQ74" s="39">
        <f t="shared" si="12"/>
        <v>0</v>
      </c>
      <c r="AR74" s="39">
        <f t="shared" si="12"/>
        <v>2</v>
      </c>
      <c r="AS74" s="39">
        <f t="shared" si="12"/>
        <v>3</v>
      </c>
      <c r="AT74" s="39">
        <f t="shared" si="12"/>
        <v>1</v>
      </c>
      <c r="AU74" s="39">
        <f t="shared" si="12"/>
        <v>1</v>
      </c>
    </row>
    <row r="75" spans="1:47" s="42" customFormat="1" ht="15.75">
      <c r="A75" s="305" t="s">
        <v>203</v>
      </c>
      <c r="B75" s="355" t="s">
        <v>198</v>
      </c>
      <c r="C75" s="492"/>
      <c r="D75" s="297"/>
      <c r="E75" s="297"/>
      <c r="F75" s="347"/>
      <c r="G75" s="371">
        <f>G76+G77+G78+G79</f>
        <v>15.5</v>
      </c>
      <c r="H75" s="348">
        <f aca="true" t="shared" si="13" ref="H75:H85">G75*30</f>
        <v>465</v>
      </c>
      <c r="I75" s="348"/>
      <c r="J75" s="349"/>
      <c r="K75" s="297"/>
      <c r="L75" s="349"/>
      <c r="M75" s="301"/>
      <c r="N75" s="350"/>
      <c r="O75" s="1350"/>
      <c r="P75" s="1351"/>
      <c r="Q75" s="350"/>
      <c r="R75" s="1350"/>
      <c r="S75" s="1351"/>
      <c r="T75" s="350"/>
      <c r="U75" s="1350"/>
      <c r="V75" s="1351"/>
      <c r="W75" s="305"/>
      <c r="X75" s="1352"/>
      <c r="Y75" s="1353"/>
      <c r="Z75" s="351"/>
      <c r="AA75" s="305"/>
      <c r="AB75" s="352"/>
      <c r="AE75" s="255"/>
      <c r="AI75" s="38" t="s">
        <v>306</v>
      </c>
      <c r="AJ75" s="484">
        <f>SUMIF(AF$73:AF$86,AF5,G$73:G$86)</f>
        <v>0</v>
      </c>
      <c r="AK75" s="39" t="s">
        <v>311</v>
      </c>
      <c r="AL75" s="39">
        <f>COUNTIF($D$73:$D$92,AL$11)</f>
        <v>0</v>
      </c>
      <c r="AM75" s="39">
        <f aca="true" t="shared" si="14" ref="AM75:AU75">COUNTIF($D$73:$D$92,AM$11)</f>
        <v>0</v>
      </c>
      <c r="AN75" s="39">
        <f t="shared" si="14"/>
        <v>0</v>
      </c>
      <c r="AO75" s="39">
        <f t="shared" si="14"/>
        <v>0</v>
      </c>
      <c r="AP75" s="39">
        <f t="shared" si="14"/>
        <v>0</v>
      </c>
      <c r="AQ75" s="39">
        <f t="shared" si="14"/>
        <v>0</v>
      </c>
      <c r="AR75" s="39">
        <f t="shared" si="14"/>
        <v>0</v>
      </c>
      <c r="AS75" s="39">
        <f t="shared" si="14"/>
        <v>0</v>
      </c>
      <c r="AT75" s="39">
        <f t="shared" si="14"/>
        <v>3</v>
      </c>
      <c r="AU75" s="39">
        <f t="shared" si="14"/>
        <v>2</v>
      </c>
    </row>
    <row r="76" spans="1:36" s="42" customFormat="1" ht="15.75">
      <c r="A76" s="199" t="s">
        <v>204</v>
      </c>
      <c r="B76" s="266" t="s">
        <v>251</v>
      </c>
      <c r="C76" s="430">
        <v>7</v>
      </c>
      <c r="D76" s="51"/>
      <c r="E76" s="51"/>
      <c r="F76" s="53"/>
      <c r="G76" s="372">
        <v>4.5</v>
      </c>
      <c r="H76" s="348">
        <f t="shared" si="13"/>
        <v>135</v>
      </c>
      <c r="I76" s="107">
        <v>12</v>
      </c>
      <c r="J76" s="431" t="s">
        <v>282</v>
      </c>
      <c r="K76" s="51"/>
      <c r="L76" s="52" t="s">
        <v>230</v>
      </c>
      <c r="M76" s="54">
        <f>H76-I76</f>
        <v>123</v>
      </c>
      <c r="N76" s="88"/>
      <c r="O76" s="1350"/>
      <c r="P76" s="1351"/>
      <c r="Q76" s="88"/>
      <c r="R76" s="1350"/>
      <c r="S76" s="1351"/>
      <c r="T76" s="52"/>
      <c r="U76" s="1350"/>
      <c r="V76" s="1351"/>
      <c r="W76" s="52" t="s">
        <v>282</v>
      </c>
      <c r="X76" s="1352"/>
      <c r="Y76" s="1353"/>
      <c r="Z76" s="180"/>
      <c r="AA76" s="180"/>
      <c r="AB76" s="275"/>
      <c r="AE76" s="255"/>
      <c r="AF76" s="42">
        <v>4</v>
      </c>
      <c r="AI76" s="38" t="s">
        <v>307</v>
      </c>
      <c r="AJ76" s="484">
        <f>SUMIF(AF$73:AF$86,AF6,G$73:G$86)</f>
        <v>35.5</v>
      </c>
    </row>
    <row r="77" spans="1:36" s="42" customFormat="1" ht="47.25">
      <c r="A77" s="199" t="s">
        <v>205</v>
      </c>
      <c r="B77" s="267" t="s">
        <v>53</v>
      </c>
      <c r="C77" s="201">
        <v>9</v>
      </c>
      <c r="D77" s="201"/>
      <c r="E77" s="201"/>
      <c r="F77" s="202"/>
      <c r="G77" s="203">
        <v>5</v>
      </c>
      <c r="H77" s="348">
        <f t="shared" si="13"/>
        <v>150</v>
      </c>
      <c r="I77" s="252">
        <v>18</v>
      </c>
      <c r="J77" s="213" t="s">
        <v>282</v>
      </c>
      <c r="K77" s="201" t="s">
        <v>68</v>
      </c>
      <c r="L77" s="205"/>
      <c r="M77" s="206">
        <f>H77-I77</f>
        <v>132</v>
      </c>
      <c r="N77" s="207"/>
      <c r="O77" s="1350"/>
      <c r="P77" s="1351"/>
      <c r="Q77" s="207"/>
      <c r="R77" s="1350"/>
      <c r="S77" s="1351"/>
      <c r="T77" s="207"/>
      <c r="U77" s="1350"/>
      <c r="V77" s="1351"/>
      <c r="W77" s="208"/>
      <c r="X77" s="1352"/>
      <c r="Y77" s="1353"/>
      <c r="Z77" s="457" t="s">
        <v>83</v>
      </c>
      <c r="AA77" s="214"/>
      <c r="AB77" s="212"/>
      <c r="AE77" s="255"/>
      <c r="AF77" s="42">
        <v>5</v>
      </c>
      <c r="AI77" s="38" t="s">
        <v>308</v>
      </c>
      <c r="AJ77" s="484">
        <f>SUMIF(AF$73:AF$86,AF7,G$73:G$86)+G89+G91+G92</f>
        <v>29</v>
      </c>
    </row>
    <row r="78" spans="1:36" s="42" customFormat="1" ht="53.25" customHeight="1">
      <c r="A78" s="199" t="s">
        <v>206</v>
      </c>
      <c r="B78" s="268" t="s">
        <v>64</v>
      </c>
      <c r="C78" s="201"/>
      <c r="D78" s="201"/>
      <c r="E78" s="201"/>
      <c r="F78" s="202">
        <v>10</v>
      </c>
      <c r="G78" s="203">
        <v>1</v>
      </c>
      <c r="H78" s="348">
        <f t="shared" si="13"/>
        <v>30</v>
      </c>
      <c r="I78" s="204">
        <v>4</v>
      </c>
      <c r="J78" s="205"/>
      <c r="K78" s="201"/>
      <c r="L78" s="205" t="s">
        <v>231</v>
      </c>
      <c r="M78" s="206">
        <f>H78-I78</f>
        <v>26</v>
      </c>
      <c r="N78" s="207"/>
      <c r="O78" s="1350"/>
      <c r="P78" s="1351"/>
      <c r="Q78" s="207"/>
      <c r="R78" s="1350"/>
      <c r="S78" s="1351"/>
      <c r="T78" s="207"/>
      <c r="U78" s="1350"/>
      <c r="V78" s="1351"/>
      <c r="W78" s="208"/>
      <c r="X78" s="1352"/>
      <c r="Y78" s="1353"/>
      <c r="Z78" s="209"/>
      <c r="AA78" s="208" t="s">
        <v>133</v>
      </c>
      <c r="AB78" s="210"/>
      <c r="AE78" s="255"/>
      <c r="AF78" s="42">
        <v>5</v>
      </c>
      <c r="AJ78" s="485">
        <f>SUM(AJ73:AJ77)</f>
        <v>64.5</v>
      </c>
    </row>
    <row r="79" spans="1:32" s="42" customFormat="1" ht="31.5">
      <c r="A79" s="199" t="s">
        <v>207</v>
      </c>
      <c r="B79" s="268" t="s">
        <v>54</v>
      </c>
      <c r="C79" s="201">
        <v>10</v>
      </c>
      <c r="D79" s="201"/>
      <c r="E79" s="201"/>
      <c r="F79" s="202"/>
      <c r="G79" s="203">
        <v>5</v>
      </c>
      <c r="H79" s="348">
        <f t="shared" si="13"/>
        <v>150</v>
      </c>
      <c r="I79" s="252">
        <v>18</v>
      </c>
      <c r="J79" s="201">
        <v>12</v>
      </c>
      <c r="K79" s="201" t="s">
        <v>68</v>
      </c>
      <c r="L79" s="206"/>
      <c r="M79" s="206">
        <f>H79-I79</f>
        <v>132</v>
      </c>
      <c r="N79" s="207"/>
      <c r="O79" s="1350"/>
      <c r="P79" s="1351"/>
      <c r="Q79" s="207"/>
      <c r="R79" s="1350"/>
      <c r="S79" s="1351"/>
      <c r="T79" s="207"/>
      <c r="U79" s="1350"/>
      <c r="V79" s="1351"/>
      <c r="W79" s="208"/>
      <c r="X79" s="1352"/>
      <c r="Y79" s="1353"/>
      <c r="Z79" s="209"/>
      <c r="AA79" s="458" t="s">
        <v>83</v>
      </c>
      <c r="AB79" s="210"/>
      <c r="AE79" s="255"/>
      <c r="AF79" s="42">
        <v>5</v>
      </c>
    </row>
    <row r="80" spans="1:31" s="42" customFormat="1" ht="31.5">
      <c r="A80" s="199" t="s">
        <v>208</v>
      </c>
      <c r="B80" s="261" t="s">
        <v>199</v>
      </c>
      <c r="C80" s="251"/>
      <c r="D80" s="201"/>
      <c r="E80" s="201"/>
      <c r="F80" s="202"/>
      <c r="G80" s="373">
        <f>G81+G82</f>
        <v>12</v>
      </c>
      <c r="H80" s="201">
        <f t="shared" si="13"/>
        <v>360</v>
      </c>
      <c r="I80" s="204"/>
      <c r="J80" s="205"/>
      <c r="K80" s="201"/>
      <c r="L80" s="205"/>
      <c r="M80" s="206"/>
      <c r="N80" s="207"/>
      <c r="O80" s="1350"/>
      <c r="P80" s="1351"/>
      <c r="Q80" s="207"/>
      <c r="R80" s="1350"/>
      <c r="S80" s="1351"/>
      <c r="T80" s="207"/>
      <c r="U80" s="1350"/>
      <c r="V80" s="1351"/>
      <c r="W80" s="208"/>
      <c r="X80" s="1352"/>
      <c r="Y80" s="1353"/>
      <c r="Z80" s="209"/>
      <c r="AA80" s="208"/>
      <c r="AB80" s="210"/>
      <c r="AE80" s="255"/>
    </row>
    <row r="81" spans="1:32" s="42" customFormat="1" ht="15.75">
      <c r="A81" s="199" t="s">
        <v>209</v>
      </c>
      <c r="B81" s="268" t="s">
        <v>51</v>
      </c>
      <c r="C81" s="201">
        <v>7</v>
      </c>
      <c r="D81" s="201"/>
      <c r="E81" s="201"/>
      <c r="F81" s="215"/>
      <c r="G81" s="373">
        <v>6</v>
      </c>
      <c r="H81" s="201">
        <f t="shared" si="13"/>
        <v>180</v>
      </c>
      <c r="I81" s="459">
        <v>14</v>
      </c>
      <c r="J81" s="460" t="s">
        <v>282</v>
      </c>
      <c r="K81" s="461"/>
      <c r="L81" s="413" t="s">
        <v>229</v>
      </c>
      <c r="M81" s="462">
        <f>H81-I81</f>
        <v>166</v>
      </c>
      <c r="N81" s="207"/>
      <c r="O81" s="1350"/>
      <c r="P81" s="1351"/>
      <c r="Q81" s="207"/>
      <c r="R81" s="1350"/>
      <c r="S81" s="1351"/>
      <c r="T81" s="207"/>
      <c r="U81" s="1350"/>
      <c r="V81" s="1351"/>
      <c r="W81" s="207" t="s">
        <v>286</v>
      </c>
      <c r="X81" s="1352"/>
      <c r="Y81" s="1353"/>
      <c r="Z81" s="209"/>
      <c r="AA81" s="209"/>
      <c r="AB81" s="212"/>
      <c r="AE81" s="255"/>
      <c r="AF81" s="42">
        <v>4</v>
      </c>
    </row>
    <row r="82" spans="1:32" s="42" customFormat="1" ht="31.5">
      <c r="A82" s="199" t="s">
        <v>210</v>
      </c>
      <c r="B82" s="268" t="s">
        <v>52</v>
      </c>
      <c r="C82" s="201">
        <v>8</v>
      </c>
      <c r="D82" s="201"/>
      <c r="E82" s="201"/>
      <c r="F82" s="202"/>
      <c r="G82" s="203">
        <v>6</v>
      </c>
      <c r="H82" s="201">
        <f t="shared" si="13"/>
        <v>180</v>
      </c>
      <c r="I82" s="463">
        <v>14</v>
      </c>
      <c r="J82" s="401" t="s">
        <v>282</v>
      </c>
      <c r="K82" s="403"/>
      <c r="L82" s="401" t="s">
        <v>229</v>
      </c>
      <c r="M82" s="462">
        <f>H82-I82</f>
        <v>166</v>
      </c>
      <c r="N82" s="207"/>
      <c r="O82" s="1350"/>
      <c r="P82" s="1351"/>
      <c r="Q82" s="207"/>
      <c r="R82" s="1350"/>
      <c r="S82" s="1351"/>
      <c r="T82" s="207"/>
      <c r="U82" s="1350"/>
      <c r="V82" s="1351"/>
      <c r="W82" s="208"/>
      <c r="X82" s="1352" t="s">
        <v>286</v>
      </c>
      <c r="Y82" s="1353"/>
      <c r="Z82" s="209"/>
      <c r="AA82" s="209"/>
      <c r="AB82" s="212"/>
      <c r="AE82" s="255"/>
      <c r="AF82" s="42">
        <v>4</v>
      </c>
    </row>
    <row r="83" spans="1:31" s="42" customFormat="1" ht="32.25" customHeight="1">
      <c r="A83" s="199" t="s">
        <v>211</v>
      </c>
      <c r="B83" s="261" t="s">
        <v>200</v>
      </c>
      <c r="C83" s="251"/>
      <c r="D83" s="201"/>
      <c r="E83" s="201"/>
      <c r="F83" s="202"/>
      <c r="G83" s="373">
        <f>G84+G85</f>
        <v>12</v>
      </c>
      <c r="H83" s="201">
        <f t="shared" si="13"/>
        <v>360</v>
      </c>
      <c r="I83" s="204"/>
      <c r="J83" s="205"/>
      <c r="K83" s="201"/>
      <c r="L83" s="205"/>
      <c r="M83" s="206"/>
      <c r="N83" s="207"/>
      <c r="O83" s="1350"/>
      <c r="P83" s="1351"/>
      <c r="Q83" s="207"/>
      <c r="R83" s="1350"/>
      <c r="S83" s="1351"/>
      <c r="T83" s="207"/>
      <c r="U83" s="1350"/>
      <c r="V83" s="1351"/>
      <c r="W83" s="208"/>
      <c r="X83" s="1352"/>
      <c r="Y83" s="1353"/>
      <c r="Z83" s="209"/>
      <c r="AA83" s="208"/>
      <c r="AB83" s="210"/>
      <c r="AE83" s="255"/>
    </row>
    <row r="84" spans="1:32" s="42" customFormat="1" ht="15.75">
      <c r="A84" s="199" t="s">
        <v>212</v>
      </c>
      <c r="B84" s="268" t="s">
        <v>73</v>
      </c>
      <c r="C84" s="201">
        <v>8</v>
      </c>
      <c r="D84" s="201"/>
      <c r="E84" s="201"/>
      <c r="F84" s="202"/>
      <c r="G84" s="373">
        <v>6</v>
      </c>
      <c r="H84" s="201">
        <f t="shared" si="13"/>
        <v>180</v>
      </c>
      <c r="I84" s="463">
        <v>12</v>
      </c>
      <c r="J84" s="401" t="s">
        <v>134</v>
      </c>
      <c r="K84" s="403"/>
      <c r="L84" s="401" t="s">
        <v>133</v>
      </c>
      <c r="M84" s="206">
        <f>H84-I84</f>
        <v>168</v>
      </c>
      <c r="N84" s="207"/>
      <c r="O84" s="1350"/>
      <c r="P84" s="1351"/>
      <c r="Q84" s="207"/>
      <c r="R84" s="1350"/>
      <c r="S84" s="1351"/>
      <c r="T84" s="207"/>
      <c r="U84" s="1350"/>
      <c r="V84" s="1351"/>
      <c r="W84" s="208"/>
      <c r="X84" s="1352" t="s">
        <v>282</v>
      </c>
      <c r="Y84" s="1353"/>
      <c r="Z84" s="209"/>
      <c r="AA84" s="209"/>
      <c r="AB84" s="212"/>
      <c r="AE84" s="255"/>
      <c r="AF84" s="42">
        <v>4</v>
      </c>
    </row>
    <row r="85" spans="1:32" s="42" customFormat="1" ht="15.75">
      <c r="A85" s="199" t="s">
        <v>213</v>
      </c>
      <c r="B85" s="268" t="s">
        <v>55</v>
      </c>
      <c r="C85" s="201"/>
      <c r="D85" s="201">
        <v>9</v>
      </c>
      <c r="E85" s="201"/>
      <c r="F85" s="202"/>
      <c r="G85" s="373">
        <v>6</v>
      </c>
      <c r="H85" s="201">
        <f t="shared" si="13"/>
        <v>180</v>
      </c>
      <c r="I85" s="204">
        <v>12</v>
      </c>
      <c r="J85" s="211" t="s">
        <v>134</v>
      </c>
      <c r="K85" s="201"/>
      <c r="L85" s="211" t="s">
        <v>133</v>
      </c>
      <c r="M85" s="206">
        <f>H85-I85</f>
        <v>168</v>
      </c>
      <c r="N85" s="207"/>
      <c r="O85" s="1350"/>
      <c r="P85" s="1351"/>
      <c r="Q85" s="207"/>
      <c r="R85" s="1350"/>
      <c r="S85" s="1351"/>
      <c r="T85" s="207"/>
      <c r="U85" s="1350"/>
      <c r="V85" s="1351"/>
      <c r="W85" s="208"/>
      <c r="X85" s="1352"/>
      <c r="Y85" s="1353"/>
      <c r="Z85" s="199" t="s">
        <v>282</v>
      </c>
      <c r="AA85" s="208"/>
      <c r="AB85" s="210"/>
      <c r="AE85" s="255"/>
      <c r="AF85" s="42">
        <v>4</v>
      </c>
    </row>
    <row r="86" spans="1:31" s="42" customFormat="1" ht="15.75">
      <c r="A86" s="213"/>
      <c r="B86" s="200"/>
      <c r="C86" s="201"/>
      <c r="D86" s="201"/>
      <c r="E86" s="201"/>
      <c r="F86" s="202"/>
      <c r="G86" s="203"/>
      <c r="H86" s="201"/>
      <c r="I86" s="204"/>
      <c r="J86" s="211"/>
      <c r="K86" s="201"/>
      <c r="L86" s="211"/>
      <c r="M86" s="206"/>
      <c r="N86" s="207"/>
      <c r="O86" s="1350"/>
      <c r="P86" s="1351"/>
      <c r="Q86" s="207"/>
      <c r="R86" s="1350"/>
      <c r="S86" s="1351"/>
      <c r="T86" s="207"/>
      <c r="U86" s="1350"/>
      <c r="V86" s="1351"/>
      <c r="W86" s="208"/>
      <c r="X86" s="1352"/>
      <c r="Y86" s="1353"/>
      <c r="Z86" s="199"/>
      <c r="AA86" s="208"/>
      <c r="AB86" s="210"/>
      <c r="AE86" s="255"/>
    </row>
    <row r="87" spans="1:31" s="42" customFormat="1" ht="15.75">
      <c r="A87" s="1416" t="s">
        <v>201</v>
      </c>
      <c r="B87" s="1277"/>
      <c r="C87" s="1753"/>
      <c r="D87" s="1753"/>
      <c r="E87" s="1753"/>
      <c r="F87" s="1753"/>
      <c r="G87" s="1753"/>
      <c r="H87" s="1753"/>
      <c r="I87" s="1753"/>
      <c r="J87" s="1753"/>
      <c r="K87" s="1753"/>
      <c r="L87" s="1753"/>
      <c r="M87" s="1753"/>
      <c r="N87" s="1753"/>
      <c r="O87" s="1753"/>
      <c r="P87" s="1753"/>
      <c r="Q87" s="1753"/>
      <c r="R87" s="1753"/>
      <c r="S87" s="1753"/>
      <c r="T87" s="1753"/>
      <c r="U87" s="1753"/>
      <c r="V87" s="1753"/>
      <c r="W87" s="1753"/>
      <c r="X87" s="1753"/>
      <c r="Y87" s="1753"/>
      <c r="Z87" s="1753"/>
      <c r="AA87" s="1753"/>
      <c r="AB87" s="1754"/>
      <c r="AE87" s="255"/>
    </row>
    <row r="88" spans="1:38" s="42" customFormat="1" ht="15.75">
      <c r="A88" s="199"/>
      <c r="B88" s="261"/>
      <c r="C88" s="251"/>
      <c r="D88" s="201"/>
      <c r="E88" s="201"/>
      <c r="F88" s="202"/>
      <c r="G88" s="373"/>
      <c r="H88" s="201"/>
      <c r="I88" s="204"/>
      <c r="J88" s="211"/>
      <c r="K88" s="201"/>
      <c r="L88" s="211"/>
      <c r="M88" s="206"/>
      <c r="N88" s="207"/>
      <c r="O88" s="1350"/>
      <c r="P88" s="1351"/>
      <c r="Q88" s="207"/>
      <c r="R88" s="1350"/>
      <c r="S88" s="1351"/>
      <c r="T88" s="207"/>
      <c r="U88" s="1350"/>
      <c r="V88" s="1351"/>
      <c r="W88" s="208"/>
      <c r="X88" s="1352"/>
      <c r="Y88" s="1353"/>
      <c r="Z88" s="199"/>
      <c r="AA88" s="208"/>
      <c r="AB88" s="210"/>
      <c r="AE88" s="255"/>
      <c r="AL88" s="42" t="s">
        <v>312</v>
      </c>
    </row>
    <row r="89" spans="1:47" s="42" customFormat="1" ht="15.75">
      <c r="A89" s="199" t="s">
        <v>214</v>
      </c>
      <c r="B89" s="464" t="s">
        <v>57</v>
      </c>
      <c r="C89" s="216"/>
      <c r="D89" s="216">
        <v>9</v>
      </c>
      <c r="E89" s="216"/>
      <c r="F89" s="217"/>
      <c r="G89" s="372">
        <v>4</v>
      </c>
      <c r="H89" s="201">
        <f>30*G89</f>
        <v>120</v>
      </c>
      <c r="I89" s="252">
        <v>8</v>
      </c>
      <c r="J89" s="231">
        <v>4</v>
      </c>
      <c r="K89" s="228">
        <v>4</v>
      </c>
      <c r="L89" s="231">
        <v>0</v>
      </c>
      <c r="M89" s="232">
        <f>H89-I89</f>
        <v>112</v>
      </c>
      <c r="N89" s="213"/>
      <c r="O89" s="1350"/>
      <c r="P89" s="1351"/>
      <c r="Q89" s="218"/>
      <c r="R89" s="1350"/>
      <c r="S89" s="1351"/>
      <c r="T89" s="218"/>
      <c r="U89" s="1350"/>
      <c r="V89" s="1351"/>
      <c r="W89" s="199"/>
      <c r="X89" s="1352"/>
      <c r="Y89" s="1353"/>
      <c r="Z89" s="199" t="s">
        <v>134</v>
      </c>
      <c r="AA89" s="41"/>
      <c r="AB89" s="220"/>
      <c r="AE89" s="255"/>
      <c r="AK89" s="39"/>
      <c r="AL89" s="39">
        <v>1</v>
      </c>
      <c r="AM89" s="39">
        <v>2</v>
      </c>
      <c r="AN89" s="39">
        <v>3</v>
      </c>
      <c r="AO89" s="39">
        <v>4</v>
      </c>
      <c r="AP89" s="39">
        <v>5</v>
      </c>
      <c r="AQ89" s="39">
        <v>6</v>
      </c>
      <c r="AR89" s="39">
        <v>7</v>
      </c>
      <c r="AS89" s="39">
        <v>8</v>
      </c>
      <c r="AT89" s="39">
        <v>9</v>
      </c>
      <c r="AU89" s="39">
        <v>10</v>
      </c>
    </row>
    <row r="90" spans="1:47" s="42" customFormat="1" ht="15.75">
      <c r="A90" s="199"/>
      <c r="B90" s="261"/>
      <c r="C90" s="251"/>
      <c r="D90" s="201"/>
      <c r="E90" s="201"/>
      <c r="F90" s="202"/>
      <c r="G90" s="373"/>
      <c r="H90" s="201"/>
      <c r="I90" s="204"/>
      <c r="J90" s="205"/>
      <c r="K90" s="201"/>
      <c r="L90" s="205"/>
      <c r="M90" s="206"/>
      <c r="N90" s="207"/>
      <c r="O90" s="1350"/>
      <c r="P90" s="1351"/>
      <c r="Q90" s="207"/>
      <c r="R90" s="1350"/>
      <c r="S90" s="1351"/>
      <c r="T90" s="207"/>
      <c r="U90" s="1350"/>
      <c r="V90" s="1351"/>
      <c r="W90" s="208"/>
      <c r="X90" s="1352"/>
      <c r="Y90" s="1353"/>
      <c r="Z90" s="209"/>
      <c r="AA90" s="208"/>
      <c r="AB90" s="210"/>
      <c r="AE90" s="255"/>
      <c r="AK90" s="39" t="s">
        <v>310</v>
      </c>
      <c r="AL90" s="39">
        <f>AL12+AL28+AL53+AL74</f>
        <v>1</v>
      </c>
      <c r="AM90" s="39">
        <f aca="true" t="shared" si="15" ref="AM90:AU90">AM12+AM28+AM53+AM74</f>
        <v>4</v>
      </c>
      <c r="AN90" s="39">
        <f t="shared" si="15"/>
        <v>3</v>
      </c>
      <c r="AO90" s="39">
        <f t="shared" si="15"/>
        <v>5</v>
      </c>
      <c r="AP90" s="39">
        <f t="shared" si="15"/>
        <v>4</v>
      </c>
      <c r="AQ90" s="39">
        <f t="shared" si="15"/>
        <v>4</v>
      </c>
      <c r="AR90" s="39">
        <f t="shared" si="15"/>
        <v>3</v>
      </c>
      <c r="AS90" s="39">
        <f t="shared" si="15"/>
        <v>3</v>
      </c>
      <c r="AT90" s="39">
        <f t="shared" si="15"/>
        <v>3</v>
      </c>
      <c r="AU90" s="39">
        <f t="shared" si="15"/>
        <v>1</v>
      </c>
    </row>
    <row r="91" spans="1:256" s="41" customFormat="1" ht="31.5">
      <c r="A91" s="199" t="s">
        <v>215</v>
      </c>
      <c r="B91" s="465" t="s">
        <v>141</v>
      </c>
      <c r="C91" s="216"/>
      <c r="D91" s="216">
        <v>9</v>
      </c>
      <c r="E91" s="216"/>
      <c r="F91" s="217"/>
      <c r="G91" s="372">
        <v>4</v>
      </c>
      <c r="H91" s="201">
        <f>G91*30</f>
        <v>120</v>
      </c>
      <c r="I91" s="216">
        <v>8</v>
      </c>
      <c r="J91" s="231">
        <v>8</v>
      </c>
      <c r="K91" s="228"/>
      <c r="L91" s="231"/>
      <c r="M91" s="232">
        <f>H91-I91</f>
        <v>112</v>
      </c>
      <c r="N91" s="213"/>
      <c r="O91" s="1350"/>
      <c r="P91" s="1351"/>
      <c r="Q91" s="213"/>
      <c r="R91" s="1350"/>
      <c r="S91" s="1351"/>
      <c r="T91" s="218"/>
      <c r="U91" s="1350"/>
      <c r="V91" s="1351"/>
      <c r="W91" s="199"/>
      <c r="X91" s="1352"/>
      <c r="Y91" s="1353"/>
      <c r="Z91" s="199" t="s">
        <v>134</v>
      </c>
      <c r="AA91" s="219"/>
      <c r="AB91" s="220"/>
      <c r="AC91" s="198"/>
      <c r="AE91" s="256"/>
      <c r="AF91" s="42"/>
      <c r="AG91" s="42"/>
      <c r="AH91" s="42"/>
      <c r="AI91" s="42"/>
      <c r="AJ91" s="42"/>
      <c r="AK91" s="39" t="s">
        <v>311</v>
      </c>
      <c r="AL91" s="39">
        <f>AL13+AL29+AL54+AL75</f>
        <v>3</v>
      </c>
      <c r="AM91" s="39">
        <f aca="true" t="shared" si="16" ref="AM91:AU91">AM13+AM29+AM54+AM75</f>
        <v>0</v>
      </c>
      <c r="AN91" s="39">
        <f t="shared" si="16"/>
        <v>3</v>
      </c>
      <c r="AO91" s="39">
        <f t="shared" si="16"/>
        <v>1</v>
      </c>
      <c r="AP91" s="39">
        <f t="shared" si="16"/>
        <v>4</v>
      </c>
      <c r="AQ91" s="39">
        <f t="shared" si="16"/>
        <v>0</v>
      </c>
      <c r="AR91" s="39">
        <f t="shared" si="16"/>
        <v>2</v>
      </c>
      <c r="AS91" s="39">
        <f t="shared" si="16"/>
        <v>1</v>
      </c>
      <c r="AT91" s="39">
        <f t="shared" si="16"/>
        <v>3</v>
      </c>
      <c r="AU91" s="39">
        <f t="shared" si="16"/>
        <v>2</v>
      </c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  <c r="IV91" s="42"/>
    </row>
    <row r="92" spans="1:256" s="41" customFormat="1" ht="15.75">
      <c r="A92" s="199" t="s">
        <v>216</v>
      </c>
      <c r="B92" s="269" t="s">
        <v>76</v>
      </c>
      <c r="C92" s="216"/>
      <c r="D92" s="216">
        <v>10</v>
      </c>
      <c r="E92" s="216"/>
      <c r="F92" s="217"/>
      <c r="G92" s="372">
        <v>5</v>
      </c>
      <c r="H92" s="201">
        <f>G92*30</f>
        <v>150</v>
      </c>
      <c r="I92" s="216">
        <v>12</v>
      </c>
      <c r="J92" s="264">
        <v>12</v>
      </c>
      <c r="K92" s="216"/>
      <c r="L92" s="264">
        <v>0</v>
      </c>
      <c r="M92" s="265">
        <f>H92-I92</f>
        <v>138</v>
      </c>
      <c r="N92" s="218"/>
      <c r="O92" s="1350"/>
      <c r="P92" s="1351"/>
      <c r="Q92" s="218"/>
      <c r="R92" s="1350"/>
      <c r="S92" s="1351"/>
      <c r="T92" s="218"/>
      <c r="U92" s="1350"/>
      <c r="V92" s="1351"/>
      <c r="W92" s="199"/>
      <c r="X92" s="1352"/>
      <c r="Y92" s="1353"/>
      <c r="AA92" s="199" t="s">
        <v>282</v>
      </c>
      <c r="AB92" s="220"/>
      <c r="AC92" s="198"/>
      <c r="AE92" s="256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  <c r="IV92" s="42"/>
    </row>
    <row r="93" spans="1:256" s="41" customFormat="1" ht="15.75">
      <c r="A93" s="1416" t="s">
        <v>224</v>
      </c>
      <c r="B93" s="1753"/>
      <c r="C93" s="1753"/>
      <c r="D93" s="1753"/>
      <c r="E93" s="1753"/>
      <c r="F93" s="1753"/>
      <c r="G93" s="1753"/>
      <c r="H93" s="1753"/>
      <c r="I93" s="1753"/>
      <c r="J93" s="1753"/>
      <c r="K93" s="1753"/>
      <c r="L93" s="1753"/>
      <c r="M93" s="1753"/>
      <c r="N93" s="1753"/>
      <c r="O93" s="1753"/>
      <c r="P93" s="1753"/>
      <c r="Q93" s="1753"/>
      <c r="R93" s="1753"/>
      <c r="S93" s="1753"/>
      <c r="T93" s="1753"/>
      <c r="U93" s="1753"/>
      <c r="V93" s="1753"/>
      <c r="W93" s="1753"/>
      <c r="X93" s="1753"/>
      <c r="Y93" s="1753"/>
      <c r="Z93" s="1753"/>
      <c r="AA93" s="1753"/>
      <c r="AB93" s="1754"/>
      <c r="AC93" s="198"/>
      <c r="AE93" s="256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  <c r="IU93" s="42"/>
      <c r="IV93" s="42"/>
    </row>
    <row r="94" spans="1:256" s="41" customFormat="1" ht="31.5">
      <c r="A94" s="199" t="s">
        <v>216</v>
      </c>
      <c r="B94" s="270" t="s">
        <v>202</v>
      </c>
      <c r="C94" s="262"/>
      <c r="D94" s="262">
        <v>9</v>
      </c>
      <c r="E94" s="262"/>
      <c r="F94" s="263"/>
      <c r="G94" s="374">
        <v>13</v>
      </c>
      <c r="H94" s="299">
        <f>G94*30</f>
        <v>390</v>
      </c>
      <c r="I94" s="299">
        <v>8</v>
      </c>
      <c r="J94" s="300">
        <v>8</v>
      </c>
      <c r="K94" s="299"/>
      <c r="L94" s="300"/>
      <c r="M94" s="301">
        <f>H94-I94</f>
        <v>382</v>
      </c>
      <c r="N94" s="302"/>
      <c r="O94" s="1350"/>
      <c r="P94" s="1351"/>
      <c r="Q94" s="302"/>
      <c r="R94" s="1350"/>
      <c r="S94" s="1351"/>
      <c r="T94" s="302"/>
      <c r="U94" s="1350"/>
      <c r="V94" s="1351"/>
      <c r="W94" s="303"/>
      <c r="X94" s="1352"/>
      <c r="Y94" s="1353"/>
      <c r="Z94" s="305" t="s">
        <v>134</v>
      </c>
      <c r="AA94" s="304"/>
      <c r="AB94" s="306"/>
      <c r="AC94" s="198"/>
      <c r="AE94" s="256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  <c r="IU94" s="42"/>
      <c r="IV94" s="42"/>
    </row>
    <row r="95" spans="1:256" s="41" customFormat="1" ht="16.5" thickBot="1">
      <c r="A95" s="221"/>
      <c r="B95" s="222"/>
      <c r="C95" s="223"/>
      <c r="D95" s="223"/>
      <c r="E95" s="223"/>
      <c r="F95" s="224"/>
      <c r="G95" s="307"/>
      <c r="H95" s="308"/>
      <c r="I95" s="308"/>
      <c r="J95" s="309"/>
      <c r="K95" s="308"/>
      <c r="L95" s="309"/>
      <c r="M95" s="310"/>
      <c r="N95" s="311"/>
      <c r="O95" s="1346"/>
      <c r="P95" s="1347"/>
      <c r="Q95" s="311"/>
      <c r="R95" s="1346"/>
      <c r="S95" s="1347"/>
      <c r="T95" s="311"/>
      <c r="U95" s="1346"/>
      <c r="V95" s="1347"/>
      <c r="W95" s="312"/>
      <c r="X95" s="1354"/>
      <c r="Y95" s="1355"/>
      <c r="Z95" s="313"/>
      <c r="AA95" s="312"/>
      <c r="AB95" s="314"/>
      <c r="AC95" s="271"/>
      <c r="AD95" s="272"/>
      <c r="AE95" s="273"/>
      <c r="AF95" s="274"/>
      <c r="AG95" s="42">
        <v>24</v>
      </c>
      <c r="AH95" s="42">
        <v>2</v>
      </c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  <c r="IU95" s="42"/>
      <c r="IV95" s="42"/>
    </row>
    <row r="96" spans="1:256" s="41" customFormat="1" ht="16.5" thickBot="1">
      <c r="A96" s="1773" t="s">
        <v>168</v>
      </c>
      <c r="B96" s="1773"/>
      <c r="C96" s="225"/>
      <c r="D96" s="225"/>
      <c r="E96" s="225"/>
      <c r="F96" s="226"/>
      <c r="G96" s="315">
        <f>G73+G74+G75+G80+G83+G89+G91+G92</f>
        <v>64.5</v>
      </c>
      <c r="H96" s="315">
        <f>H73+H74+H75+H80+H83+H89+H91+H92</f>
        <v>1935</v>
      </c>
      <c r="I96" s="316">
        <f>I73+I74+I76+I77+I78+I79+I81+I82+I84+I85+I89+I91+I92</f>
        <v>158</v>
      </c>
      <c r="J96" s="317">
        <f>'вспом расчет'!J96</f>
        <v>124</v>
      </c>
      <c r="K96" s="317">
        <f>'вспом расчет'!K96</f>
        <v>16</v>
      </c>
      <c r="L96" s="317">
        <f>'вспом расчет'!L96</f>
        <v>18</v>
      </c>
      <c r="M96" s="316">
        <f>M73+M74+M76+M77+M78+M79+M81+M82+M84+M85+M89+M91+M92</f>
        <v>1777</v>
      </c>
      <c r="N96" s="318"/>
      <c r="O96" s="1348"/>
      <c r="P96" s="1349"/>
      <c r="Q96" s="318"/>
      <c r="R96" s="1348"/>
      <c r="S96" s="1349"/>
      <c r="T96" s="318"/>
      <c r="U96" s="1348"/>
      <c r="V96" s="1349"/>
      <c r="W96" s="475" t="s">
        <v>295</v>
      </c>
      <c r="X96" s="1818" t="s">
        <v>296</v>
      </c>
      <c r="Y96" s="1819"/>
      <c r="Z96" s="475" t="s">
        <v>298</v>
      </c>
      <c r="AA96" s="475" t="s">
        <v>298</v>
      </c>
      <c r="AB96" s="320"/>
      <c r="AC96" s="272"/>
      <c r="AD96" s="272"/>
      <c r="AE96" s="273"/>
      <c r="AF96" s="274"/>
      <c r="AG96" s="42">
        <v>36</v>
      </c>
      <c r="AH96" s="42">
        <v>4</v>
      </c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  <c r="IL96" s="42"/>
      <c r="IM96" s="42"/>
      <c r="IN96" s="42"/>
      <c r="IO96" s="42"/>
      <c r="IP96" s="42"/>
      <c r="IQ96" s="42"/>
      <c r="IR96" s="42"/>
      <c r="IS96" s="42"/>
      <c r="IT96" s="42"/>
      <c r="IU96" s="42"/>
      <c r="IV96" s="42"/>
    </row>
    <row r="97" spans="1:34" s="55" customFormat="1" ht="17.25" customHeight="1" thickBot="1">
      <c r="A97" s="182"/>
      <c r="B97" s="183"/>
      <c r="C97" s="184"/>
      <c r="D97" s="185"/>
      <c r="E97" s="185"/>
      <c r="F97" s="186"/>
      <c r="G97" s="187"/>
      <c r="H97" s="187"/>
      <c r="I97" s="188"/>
      <c r="J97" s="188"/>
      <c r="K97" s="187"/>
      <c r="L97" s="188"/>
      <c r="M97" s="189"/>
      <c r="N97" s="185"/>
      <c r="O97" s="185"/>
      <c r="P97" s="185"/>
      <c r="Q97" s="185"/>
      <c r="R97" s="185"/>
      <c r="S97" s="184"/>
      <c r="T97" s="185"/>
      <c r="U97" s="185"/>
      <c r="V97" s="190"/>
      <c r="W97" s="190"/>
      <c r="X97" s="190"/>
      <c r="Y97" s="190"/>
      <c r="Z97" s="190"/>
      <c r="AA97" s="190"/>
      <c r="AB97" s="191"/>
      <c r="AE97" s="257"/>
      <c r="AG97" s="55">
        <v>40</v>
      </c>
      <c r="AH97" s="55">
        <v>6</v>
      </c>
    </row>
    <row r="98" spans="1:34" s="55" customFormat="1" ht="17.25" customHeight="1" thickBot="1">
      <c r="A98" s="1778" t="s">
        <v>86</v>
      </c>
      <c r="B98" s="1779"/>
      <c r="C98" s="1780"/>
      <c r="D98" s="1780"/>
      <c r="E98" s="1780"/>
      <c r="F98" s="1781"/>
      <c r="G98" s="145">
        <f aca="true" t="shared" si="17" ref="G98:M98">G96+G67</f>
        <v>119.5</v>
      </c>
      <c r="H98" s="146">
        <f t="shared" si="17"/>
        <v>3585</v>
      </c>
      <c r="I98" s="146">
        <f t="shared" si="17"/>
        <v>296</v>
      </c>
      <c r="J98" s="146">
        <f t="shared" si="17"/>
        <v>214</v>
      </c>
      <c r="K98" s="146">
        <f t="shared" si="17"/>
        <v>16</v>
      </c>
      <c r="L98" s="146">
        <f t="shared" si="17"/>
        <v>66</v>
      </c>
      <c r="M98" s="146">
        <f t="shared" si="17"/>
        <v>3289</v>
      </c>
      <c r="N98" s="142"/>
      <c r="O98" s="1782"/>
      <c r="P98" s="1783"/>
      <c r="Q98" s="142"/>
      <c r="R98" s="1782"/>
      <c r="S98" s="1783"/>
      <c r="T98" s="142"/>
      <c r="U98" s="1782"/>
      <c r="V98" s="1783"/>
      <c r="W98" s="143"/>
      <c r="X98" s="1784"/>
      <c r="Y98" s="1785"/>
      <c r="Z98" s="143"/>
      <c r="AA98" s="143"/>
      <c r="AB98" s="144"/>
      <c r="AC98" s="64"/>
      <c r="AE98" s="257"/>
      <c r="AG98" s="55">
        <v>40</v>
      </c>
      <c r="AH98" s="55">
        <v>6</v>
      </c>
    </row>
    <row r="99" spans="1:36" s="55" customFormat="1" ht="17.25" customHeight="1" thickBot="1">
      <c r="A99" s="72"/>
      <c r="B99" s="166"/>
      <c r="C99" s="167"/>
      <c r="D99" s="167"/>
      <c r="E99" s="167"/>
      <c r="F99" s="167"/>
      <c r="G99" s="168"/>
      <c r="H99" s="169"/>
      <c r="I99" s="169"/>
      <c r="J99" s="169"/>
      <c r="K99" s="67"/>
      <c r="L99" s="169"/>
      <c r="M99" s="169"/>
      <c r="N99" s="66"/>
      <c r="O99" s="66"/>
      <c r="P99" s="66"/>
      <c r="Q99" s="66"/>
      <c r="R99" s="66"/>
      <c r="S99" s="65"/>
      <c r="T99" s="66"/>
      <c r="U99" s="66"/>
      <c r="V99" s="63"/>
      <c r="W99" s="63"/>
      <c r="X99" s="63"/>
      <c r="Y99" s="63"/>
      <c r="Z99" s="63"/>
      <c r="AA99" s="63"/>
      <c r="AB99" s="71"/>
      <c r="AC99" s="64"/>
      <c r="AE99" s="257"/>
      <c r="AI99" s="38" t="s">
        <v>304</v>
      </c>
      <c r="AJ99" s="482">
        <f>AJ12+AJ27+AJ52+AJ73</f>
        <v>40</v>
      </c>
    </row>
    <row r="100" spans="1:36" s="55" customFormat="1" ht="17.25" customHeight="1" thickBot="1">
      <c r="A100" s="357" t="s">
        <v>217</v>
      </c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7"/>
      <c r="AC100" s="64"/>
      <c r="AE100" s="257"/>
      <c r="AG100" s="55">
        <f>64*30</f>
        <v>1920</v>
      </c>
      <c r="AI100" s="38" t="s">
        <v>305</v>
      </c>
      <c r="AJ100" s="482">
        <f>AJ13+AJ28+AJ53+AJ74</f>
        <v>43.5</v>
      </c>
    </row>
    <row r="101" spans="1:36" s="55" customFormat="1" ht="17.25" customHeight="1" thickBot="1">
      <c r="A101" s="177" t="s">
        <v>156</v>
      </c>
      <c r="B101" s="78" t="s">
        <v>22</v>
      </c>
      <c r="C101" s="73"/>
      <c r="D101" s="79" t="s">
        <v>255</v>
      </c>
      <c r="E101" s="79"/>
      <c r="F101" s="76"/>
      <c r="G101" s="148">
        <v>16.5</v>
      </c>
      <c r="H101" s="74">
        <f>G101*30</f>
        <v>495</v>
      </c>
      <c r="I101" s="74"/>
      <c r="J101" s="74"/>
      <c r="K101" s="73"/>
      <c r="L101" s="73"/>
      <c r="M101" s="77"/>
      <c r="N101" s="80"/>
      <c r="O101" s="358"/>
      <c r="P101" s="359"/>
      <c r="Q101" s="80"/>
      <c r="R101" s="358"/>
      <c r="S101" s="359"/>
      <c r="T101" s="80"/>
      <c r="U101" s="1786"/>
      <c r="V101" s="1787"/>
      <c r="W101" s="75"/>
      <c r="X101" s="1788"/>
      <c r="Y101" s="1789"/>
      <c r="Z101" s="76"/>
      <c r="AA101" s="76"/>
      <c r="AB101" s="76"/>
      <c r="AC101" s="64"/>
      <c r="AE101" s="257"/>
      <c r="AI101" s="38" t="s">
        <v>306</v>
      </c>
      <c r="AJ101" s="482">
        <f>AJ14+AJ29+AJ54+AJ75</f>
        <v>49</v>
      </c>
    </row>
    <row r="102" spans="1:36" s="55" customFormat="1" ht="17.25" customHeight="1" thickBot="1">
      <c r="A102" s="1774" t="s">
        <v>38</v>
      </c>
      <c r="B102" s="1795"/>
      <c r="C102" s="1791"/>
      <c r="D102" s="1791"/>
      <c r="E102" s="1791"/>
      <c r="F102" s="1792"/>
      <c r="G102" s="141">
        <f>G101</f>
        <v>16.5</v>
      </c>
      <c r="H102" s="149">
        <f>SUM(H101:H101)</f>
        <v>495</v>
      </c>
      <c r="I102" s="156"/>
      <c r="J102" s="156"/>
      <c r="K102" s="156"/>
      <c r="L102" s="156"/>
      <c r="M102" s="156"/>
      <c r="N102" s="156"/>
      <c r="O102" s="1796"/>
      <c r="P102" s="1797"/>
      <c r="Q102" s="156"/>
      <c r="R102" s="1796"/>
      <c r="S102" s="1797"/>
      <c r="T102" s="156"/>
      <c r="U102" s="1796"/>
      <c r="V102" s="1797"/>
      <c r="W102" s="156"/>
      <c r="X102" s="1796"/>
      <c r="Y102" s="1797"/>
      <c r="Z102" s="156"/>
      <c r="AA102" s="156"/>
      <c r="AB102" s="156"/>
      <c r="AC102" s="64"/>
      <c r="AE102" s="257"/>
      <c r="AI102" s="38" t="s">
        <v>307</v>
      </c>
      <c r="AJ102" s="482">
        <f>AJ15+AJ30+AJ55+AJ76</f>
        <v>54</v>
      </c>
    </row>
    <row r="103" spans="1:36" s="55" customFormat="1" ht="17.25" customHeight="1" thickBot="1">
      <c r="A103" s="1774" t="s">
        <v>169</v>
      </c>
      <c r="B103" s="1775"/>
      <c r="C103" s="1775"/>
      <c r="D103" s="1775"/>
      <c r="E103" s="1775"/>
      <c r="F103" s="1775"/>
      <c r="G103" s="1775"/>
      <c r="H103" s="1776"/>
      <c r="I103" s="1775"/>
      <c r="J103" s="1775"/>
      <c r="K103" s="1775"/>
      <c r="L103" s="1775"/>
      <c r="M103" s="1775"/>
      <c r="N103" s="1775"/>
      <c r="O103" s="1775"/>
      <c r="P103" s="1775"/>
      <c r="Q103" s="1775"/>
      <c r="R103" s="1775"/>
      <c r="S103" s="1775"/>
      <c r="T103" s="1775"/>
      <c r="U103" s="1775"/>
      <c r="V103" s="1775"/>
      <c r="W103" s="1775"/>
      <c r="X103" s="1775"/>
      <c r="Y103" s="1775"/>
      <c r="Z103" s="1775"/>
      <c r="AA103" s="1775"/>
      <c r="AB103" s="1777"/>
      <c r="AC103" s="64"/>
      <c r="AE103" s="257"/>
      <c r="AI103" s="38" t="s">
        <v>308</v>
      </c>
      <c r="AJ103" s="482">
        <f>AJ16+AJ31+AJ56+AJ77</f>
        <v>34</v>
      </c>
    </row>
    <row r="104" spans="1:36" s="55" customFormat="1" ht="17.25" customHeight="1" thickBot="1">
      <c r="A104" s="178" t="s">
        <v>157</v>
      </c>
      <c r="B104" s="82" t="s">
        <v>82</v>
      </c>
      <c r="C104" s="81" t="s">
        <v>255</v>
      </c>
      <c r="D104" s="83"/>
      <c r="E104" s="83"/>
      <c r="F104" s="84"/>
      <c r="G104" s="476">
        <v>3</v>
      </c>
      <c r="H104" s="376">
        <f>G104*30</f>
        <v>90</v>
      </c>
      <c r="I104" s="83"/>
      <c r="J104" s="83"/>
      <c r="K104" s="83"/>
      <c r="L104" s="83"/>
      <c r="M104" s="83"/>
      <c r="N104" s="85"/>
      <c r="O104" s="1793"/>
      <c r="P104" s="1794"/>
      <c r="Q104" s="86"/>
      <c r="R104" s="1672"/>
      <c r="S104" s="1673"/>
      <c r="T104" s="86"/>
      <c r="U104" s="1672"/>
      <c r="V104" s="1673"/>
      <c r="W104" s="86"/>
      <c r="X104" s="1672"/>
      <c r="Y104" s="1673"/>
      <c r="Z104" s="87"/>
      <c r="AA104" s="87"/>
      <c r="AB104" s="87"/>
      <c r="AC104" s="64"/>
      <c r="AE104" s="257"/>
      <c r="AI104" s="55" t="s">
        <v>309</v>
      </c>
      <c r="AJ104" s="482">
        <f>G102+G105</f>
        <v>19.5</v>
      </c>
    </row>
    <row r="105" spans="1:36" s="55" customFormat="1" ht="17.25" customHeight="1" thickBot="1">
      <c r="A105" s="1790" t="s">
        <v>38</v>
      </c>
      <c r="B105" s="1791"/>
      <c r="C105" s="1791"/>
      <c r="D105" s="1791"/>
      <c r="E105" s="1791"/>
      <c r="F105" s="1792"/>
      <c r="G105" s="477">
        <v>3</v>
      </c>
      <c r="H105" s="376">
        <f>G105*30</f>
        <v>90</v>
      </c>
      <c r="I105" s="155"/>
      <c r="J105" s="155"/>
      <c r="K105" s="155"/>
      <c r="L105" s="155"/>
      <c r="M105" s="155"/>
      <c r="N105" s="153"/>
      <c r="O105" s="1793"/>
      <c r="P105" s="1794"/>
      <c r="Q105" s="154"/>
      <c r="R105" s="1672"/>
      <c r="S105" s="1673"/>
      <c r="T105" s="154"/>
      <c r="U105" s="1672"/>
      <c r="V105" s="1673"/>
      <c r="W105" s="154"/>
      <c r="X105" s="1672"/>
      <c r="Y105" s="1673"/>
      <c r="Z105" s="147"/>
      <c r="AA105" s="147"/>
      <c r="AB105" s="147"/>
      <c r="AC105" s="64"/>
      <c r="AE105" s="257"/>
      <c r="AJ105" s="482">
        <f>SUM(AJ99:AJ104)</f>
        <v>240</v>
      </c>
    </row>
    <row r="106" spans="1:31" s="55" customFormat="1" ht="17.25" customHeight="1">
      <c r="A106" s="72"/>
      <c r="B106" s="166"/>
      <c r="C106" s="167"/>
      <c r="D106" s="167"/>
      <c r="E106" s="167"/>
      <c r="F106" s="167"/>
      <c r="G106" s="168"/>
      <c r="H106" s="169"/>
      <c r="I106" s="169"/>
      <c r="J106" s="169"/>
      <c r="K106" s="67"/>
      <c r="L106" s="169"/>
      <c r="M106" s="169"/>
      <c r="N106" s="66"/>
      <c r="O106" s="66"/>
      <c r="P106" s="66"/>
      <c r="Q106" s="66"/>
      <c r="R106" s="66"/>
      <c r="S106" s="65"/>
      <c r="T106" s="66"/>
      <c r="U106" s="66"/>
      <c r="V106" s="63"/>
      <c r="W106" s="63"/>
      <c r="X106" s="63"/>
      <c r="Y106" s="63"/>
      <c r="Z106" s="63"/>
      <c r="AA106" s="63"/>
      <c r="AB106" s="71"/>
      <c r="AC106" s="64"/>
      <c r="AE106" s="257"/>
    </row>
    <row r="107" spans="1:31" s="55" customFormat="1" ht="12" customHeight="1" thickBot="1">
      <c r="A107" s="69"/>
      <c r="B107" s="70"/>
      <c r="C107" s="57"/>
      <c r="D107" s="58"/>
      <c r="E107" s="58"/>
      <c r="F107" s="59"/>
      <c r="G107" s="60"/>
      <c r="H107" s="60"/>
      <c r="I107" s="61"/>
      <c r="J107" s="61"/>
      <c r="K107" s="60"/>
      <c r="L107" s="61"/>
      <c r="M107" s="62"/>
      <c r="N107" s="58"/>
      <c r="O107" s="58"/>
      <c r="P107" s="58"/>
      <c r="Q107" s="58"/>
      <c r="R107" s="58"/>
      <c r="S107" s="57"/>
      <c r="T107" s="58"/>
      <c r="U107" s="58"/>
      <c r="V107" s="63"/>
      <c r="W107" s="63"/>
      <c r="X107" s="63"/>
      <c r="Y107" s="63"/>
      <c r="Z107" s="63"/>
      <c r="AA107" s="63"/>
      <c r="AB107" s="71"/>
      <c r="AE107" s="257"/>
    </row>
    <row r="108" spans="1:31" s="55" customFormat="1" ht="17.25" customHeight="1" thickBot="1">
      <c r="A108" s="1800" t="s">
        <v>218</v>
      </c>
      <c r="B108" s="1447"/>
      <c r="C108" s="1447"/>
      <c r="D108" s="1447"/>
      <c r="E108" s="1447"/>
      <c r="F108" s="1448"/>
      <c r="G108" s="288">
        <f aca="true" t="shared" si="18" ref="G108:M108">G25+G48+G98+G102+G105</f>
        <v>240</v>
      </c>
      <c r="H108" s="288">
        <f t="shared" si="18"/>
        <v>7200</v>
      </c>
      <c r="I108" s="288">
        <f t="shared" si="18"/>
        <v>510</v>
      </c>
      <c r="J108" s="288">
        <f t="shared" si="18"/>
        <v>356</v>
      </c>
      <c r="K108" s="288">
        <f t="shared" si="18"/>
        <v>40</v>
      </c>
      <c r="L108" s="288">
        <f t="shared" si="18"/>
        <v>114</v>
      </c>
      <c r="M108" s="288">
        <f t="shared" si="18"/>
        <v>6105</v>
      </c>
      <c r="N108" s="289"/>
      <c r="O108" s="1317"/>
      <c r="P108" s="1318"/>
      <c r="Q108" s="289"/>
      <c r="R108" s="1317"/>
      <c r="S108" s="1318"/>
      <c r="T108" s="289"/>
      <c r="U108" s="1317"/>
      <c r="V108" s="1318"/>
      <c r="W108" s="290"/>
      <c r="X108" s="1319"/>
      <c r="Y108" s="1320"/>
      <c r="Z108" s="290"/>
      <c r="AA108" s="290"/>
      <c r="AB108" s="291"/>
      <c r="AE108" s="257"/>
    </row>
    <row r="109" spans="1:31" s="38" customFormat="1" ht="15.75">
      <c r="A109" s="1452" t="s">
        <v>32</v>
      </c>
      <c r="B109" s="1452"/>
      <c r="C109" s="1452"/>
      <c r="D109" s="1452"/>
      <c r="E109" s="1452"/>
      <c r="F109" s="1452"/>
      <c r="G109" s="1452"/>
      <c r="H109" s="1452"/>
      <c r="I109" s="1452"/>
      <c r="J109" s="1452"/>
      <c r="K109" s="1452"/>
      <c r="L109" s="1452"/>
      <c r="M109" s="1452"/>
      <c r="N109" s="478" t="s">
        <v>294</v>
      </c>
      <c r="O109" s="1820" t="s">
        <v>293</v>
      </c>
      <c r="P109" s="1821"/>
      <c r="Q109" s="479" t="s">
        <v>298</v>
      </c>
      <c r="R109" s="1820" t="s">
        <v>301</v>
      </c>
      <c r="S109" s="1821"/>
      <c r="T109" s="479" t="s">
        <v>302</v>
      </c>
      <c r="U109" s="1822" t="s">
        <v>291</v>
      </c>
      <c r="V109" s="1823"/>
      <c r="W109" s="480" t="s">
        <v>297</v>
      </c>
      <c r="X109" s="1822" t="s">
        <v>301</v>
      </c>
      <c r="Y109" s="1823"/>
      <c r="Z109" s="480" t="s">
        <v>303</v>
      </c>
      <c r="AA109" s="480" t="s">
        <v>298</v>
      </c>
      <c r="AB109" s="295"/>
      <c r="AE109" s="254"/>
    </row>
    <row r="110" spans="1:31" s="42" customFormat="1" ht="15.75">
      <c r="A110" s="1450" t="s">
        <v>33</v>
      </c>
      <c r="B110" s="1450"/>
      <c r="C110" s="1450"/>
      <c r="D110" s="1450"/>
      <c r="E110" s="1450"/>
      <c r="F110" s="1450"/>
      <c r="G110" s="1450"/>
      <c r="H110" s="1450"/>
      <c r="I110" s="1450"/>
      <c r="J110" s="1450"/>
      <c r="K110" s="1450"/>
      <c r="L110" s="1450"/>
      <c r="M110" s="1450"/>
      <c r="N110" s="296">
        <v>2</v>
      </c>
      <c r="O110" s="1327">
        <v>5</v>
      </c>
      <c r="P110" s="1328"/>
      <c r="Q110" s="297">
        <v>2</v>
      </c>
      <c r="R110" s="1327">
        <v>3</v>
      </c>
      <c r="S110" s="1328"/>
      <c r="T110" s="297">
        <v>3</v>
      </c>
      <c r="U110" s="1315">
        <v>4</v>
      </c>
      <c r="V110" s="1316"/>
      <c r="W110" s="298">
        <v>2</v>
      </c>
      <c r="X110" s="1315">
        <v>3</v>
      </c>
      <c r="Y110" s="1316"/>
      <c r="Z110" s="298">
        <v>3</v>
      </c>
      <c r="AA110" s="298">
        <v>2</v>
      </c>
      <c r="AB110" s="298"/>
      <c r="AE110" s="255"/>
    </row>
    <row r="111" spans="1:31" s="42" customFormat="1" ht="15.75">
      <c r="A111" s="1803" t="s">
        <v>34</v>
      </c>
      <c r="B111" s="1803"/>
      <c r="C111" s="1803"/>
      <c r="D111" s="1803"/>
      <c r="E111" s="1803"/>
      <c r="F111" s="1803"/>
      <c r="G111" s="1803"/>
      <c r="H111" s="1803"/>
      <c r="I111" s="1803"/>
      <c r="J111" s="1803"/>
      <c r="K111" s="1803"/>
      <c r="L111" s="1803"/>
      <c r="M111" s="1803"/>
      <c r="N111" s="227">
        <v>3</v>
      </c>
      <c r="O111" s="1804">
        <v>1</v>
      </c>
      <c r="P111" s="1805"/>
      <c r="Q111" s="228">
        <v>2</v>
      </c>
      <c r="R111" s="1806">
        <v>1</v>
      </c>
      <c r="S111" s="1807"/>
      <c r="T111" s="228">
        <v>3</v>
      </c>
      <c r="U111" s="1798">
        <v>2</v>
      </c>
      <c r="V111" s="1799"/>
      <c r="W111" s="229">
        <v>1</v>
      </c>
      <c r="X111" s="1798">
        <v>0</v>
      </c>
      <c r="Y111" s="1799"/>
      <c r="Z111" s="195">
        <v>3</v>
      </c>
      <c r="AA111" s="195">
        <v>2</v>
      </c>
      <c r="AB111" s="195"/>
      <c r="AE111" s="255"/>
    </row>
    <row r="112" spans="1:31" s="42" customFormat="1" ht="15.75">
      <c r="A112" s="1803" t="s">
        <v>35</v>
      </c>
      <c r="B112" s="1803"/>
      <c r="C112" s="1803"/>
      <c r="D112" s="1803"/>
      <c r="E112" s="1803"/>
      <c r="F112" s="1803"/>
      <c r="G112" s="1803"/>
      <c r="H112" s="1803"/>
      <c r="I112" s="1803"/>
      <c r="J112" s="1803"/>
      <c r="K112" s="1803"/>
      <c r="L112" s="1803"/>
      <c r="M112" s="1803"/>
      <c r="N112" s="227"/>
      <c r="O112" s="1804"/>
      <c r="P112" s="1805"/>
      <c r="Q112" s="195"/>
      <c r="R112" s="1801"/>
      <c r="S112" s="1802"/>
      <c r="T112" s="195"/>
      <c r="U112" s="1801">
        <v>1</v>
      </c>
      <c r="V112" s="1802"/>
      <c r="W112" s="195">
        <v>1</v>
      </c>
      <c r="X112" s="1801"/>
      <c r="Y112" s="1802"/>
      <c r="Z112" s="195"/>
      <c r="AA112" s="195">
        <v>1</v>
      </c>
      <c r="AB112" s="195"/>
      <c r="AE112" s="255"/>
    </row>
    <row r="113" spans="1:31" s="42" customFormat="1" ht="15.75">
      <c r="A113" s="1808" t="s">
        <v>59</v>
      </c>
      <c r="B113" s="1808"/>
      <c r="C113" s="1808"/>
      <c r="D113" s="1808"/>
      <c r="E113" s="1808"/>
      <c r="F113" s="1808"/>
      <c r="G113" s="1808"/>
      <c r="H113" s="1808"/>
      <c r="I113" s="1808"/>
      <c r="J113" s="1808"/>
      <c r="K113" s="1808"/>
      <c r="L113" s="1808"/>
      <c r="M113" s="1808"/>
      <c r="N113" s="230"/>
      <c r="O113" s="1804"/>
      <c r="P113" s="1805"/>
      <c r="Q113" s="195"/>
      <c r="R113" s="1801"/>
      <c r="S113" s="1802"/>
      <c r="T113" s="195"/>
      <c r="U113" s="1801"/>
      <c r="V113" s="1802"/>
      <c r="W113" s="195"/>
      <c r="X113" s="1801"/>
      <c r="Y113" s="1802"/>
      <c r="Z113" s="39"/>
      <c r="AA113" s="39"/>
      <c r="AB113" s="39"/>
      <c r="AE113" s="255"/>
    </row>
    <row r="114" spans="1:31" s="42" customFormat="1" ht="15.75">
      <c r="A114" s="1808" t="s">
        <v>63</v>
      </c>
      <c r="B114" s="1808"/>
      <c r="C114" s="1808"/>
      <c r="D114" s="1808"/>
      <c r="E114" s="1808"/>
      <c r="F114" s="1808"/>
      <c r="G114" s="1808"/>
      <c r="H114" s="1808"/>
      <c r="I114" s="1808"/>
      <c r="J114" s="1808"/>
      <c r="K114" s="1808"/>
      <c r="L114" s="1808"/>
      <c r="M114" s="1808"/>
      <c r="N114" s="1651" t="s">
        <v>139</v>
      </c>
      <c r="O114" s="1651"/>
      <c r="P114" s="1651"/>
      <c r="Q114" s="1651" t="s">
        <v>299</v>
      </c>
      <c r="R114" s="1651"/>
      <c r="S114" s="1651"/>
      <c r="T114" s="1651" t="s">
        <v>300</v>
      </c>
      <c r="U114" s="1651"/>
      <c r="V114" s="1651"/>
      <c r="W114" s="1651" t="s">
        <v>93</v>
      </c>
      <c r="X114" s="1651"/>
      <c r="Y114" s="1651"/>
      <c r="Z114" s="1651" t="s">
        <v>93</v>
      </c>
      <c r="AA114" s="1651"/>
      <c r="AB114" s="1651"/>
      <c r="AE114" s="255"/>
    </row>
    <row r="115" spans="1:31" s="42" customFormat="1" ht="15.75">
      <c r="A115" s="192"/>
      <c r="B115" s="486"/>
      <c r="C115" s="486"/>
      <c r="D115" s="486"/>
      <c r="E115" s="486"/>
      <c r="F115" s="486"/>
      <c r="G115" s="486"/>
      <c r="H115" s="486"/>
      <c r="I115" s="486"/>
      <c r="J115" s="486"/>
      <c r="K115" s="486"/>
      <c r="L115" s="486"/>
      <c r="M115" s="486"/>
      <c r="N115" s="1825">
        <f>AJ99</f>
        <v>40</v>
      </c>
      <c r="O115" s="1826"/>
      <c r="P115" s="1826"/>
      <c r="Q115" s="1825">
        <f>AJ100</f>
        <v>43.5</v>
      </c>
      <c r="R115" s="1826"/>
      <c r="S115" s="1826"/>
      <c r="T115" s="1825">
        <f>AJ101</f>
        <v>49</v>
      </c>
      <c r="U115" s="1826"/>
      <c r="V115" s="1826"/>
      <c r="W115" s="1824">
        <f>AJ102</f>
        <v>54</v>
      </c>
      <c r="X115" s="1824"/>
      <c r="Y115" s="1824"/>
      <c r="Z115" s="1824">
        <f>AJ103+AJ104</f>
        <v>53.5</v>
      </c>
      <c r="AA115" s="1824"/>
      <c r="AB115" s="1824"/>
      <c r="AC115" s="38"/>
      <c r="AD115" s="13"/>
      <c r="AE115" s="13"/>
    </row>
    <row r="116" spans="1:31" s="42" customFormat="1" ht="15.75">
      <c r="A116" s="192"/>
      <c r="B116" s="493"/>
      <c r="C116" s="493"/>
      <c r="D116" s="493"/>
      <c r="E116" s="493"/>
      <c r="F116" s="493"/>
      <c r="G116" s="493"/>
      <c r="H116" s="493"/>
      <c r="I116" s="493"/>
      <c r="J116" s="493"/>
      <c r="K116" s="493"/>
      <c r="L116" s="493"/>
      <c r="M116" s="493"/>
      <c r="N116" s="1825">
        <f>N115+Q115+T115+W115+Z115</f>
        <v>240</v>
      </c>
      <c r="O116" s="1826"/>
      <c r="P116" s="1826"/>
      <c r="Q116" s="1826"/>
      <c r="R116" s="1826"/>
      <c r="S116" s="1826"/>
      <c r="T116" s="1826"/>
      <c r="U116" s="1826"/>
      <c r="V116" s="1826"/>
      <c r="W116" s="1826"/>
      <c r="X116" s="1826"/>
      <c r="Y116" s="1826"/>
      <c r="Z116" s="1826"/>
      <c r="AA116" s="1826"/>
      <c r="AB116" s="1826"/>
      <c r="AC116" s="38"/>
      <c r="AD116" s="13"/>
      <c r="AE116" s="13"/>
    </row>
    <row r="117" spans="1:31" s="42" customFormat="1" ht="15.75">
      <c r="A117" s="44"/>
      <c r="B117" s="165"/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5"/>
      <c r="U117" s="165"/>
      <c r="V117" s="24"/>
      <c r="W117" s="24"/>
      <c r="X117" s="24"/>
      <c r="Y117" s="38"/>
      <c r="Z117" s="38"/>
      <c r="AA117" s="38"/>
      <c r="AB117" s="38"/>
      <c r="AC117" s="38"/>
      <c r="AD117" s="13"/>
      <c r="AE117" s="13"/>
    </row>
    <row r="118" spans="1:31" s="42" customFormat="1" ht="21.75" customHeight="1">
      <c r="A118" s="44"/>
      <c r="B118" s="70" t="s">
        <v>171</v>
      </c>
      <c r="C118" s="165"/>
      <c r="D118" s="258"/>
      <c r="E118" s="258"/>
      <c r="F118" s="258"/>
      <c r="G118" s="258"/>
      <c r="H118" s="258"/>
      <c r="I118" s="165"/>
      <c r="J118" s="1810" t="s">
        <v>158</v>
      </c>
      <c r="K118" s="1811"/>
      <c r="L118" s="1811"/>
      <c r="M118" s="1811"/>
      <c r="N118" s="1811"/>
      <c r="O118" s="165"/>
      <c r="P118" s="165"/>
      <c r="Q118" s="165"/>
      <c r="R118" s="165"/>
      <c r="S118" s="165"/>
      <c r="T118" s="165"/>
      <c r="U118" s="165"/>
      <c r="V118" s="24"/>
      <c r="W118" s="24"/>
      <c r="X118" s="24"/>
      <c r="Y118" s="38"/>
      <c r="Z118" s="38"/>
      <c r="AA118" s="38"/>
      <c r="AB118" s="38"/>
      <c r="AC118" s="38"/>
      <c r="AD118" s="13"/>
      <c r="AE118" s="13"/>
    </row>
    <row r="119" spans="1:31" s="42" customFormat="1" ht="19.5" customHeight="1">
      <c r="A119" s="44"/>
      <c r="B119" s="158" t="s">
        <v>252</v>
      </c>
      <c r="C119" s="165"/>
      <c r="D119" s="259"/>
      <c r="E119" s="259"/>
      <c r="F119" s="259"/>
      <c r="G119" s="259"/>
      <c r="H119" s="259"/>
      <c r="I119" s="165"/>
      <c r="J119" s="1812" t="s">
        <v>253</v>
      </c>
      <c r="K119" s="1813"/>
      <c r="L119" s="1813"/>
      <c r="M119" s="1813"/>
      <c r="N119" s="1813"/>
      <c r="O119" s="165"/>
      <c r="P119" s="165"/>
      <c r="Q119" s="165"/>
      <c r="R119" s="165"/>
      <c r="S119" s="165"/>
      <c r="T119" s="165"/>
      <c r="U119" s="165"/>
      <c r="V119" s="24"/>
      <c r="W119" s="24"/>
      <c r="X119" s="24"/>
      <c r="Y119" s="38"/>
      <c r="Z119" s="38"/>
      <c r="AA119" s="38"/>
      <c r="AB119" s="38"/>
      <c r="AC119" s="38"/>
      <c r="AD119" s="13"/>
      <c r="AE119" s="13"/>
    </row>
    <row r="120" spans="1:31" s="42" customFormat="1" ht="39" customHeight="1">
      <c r="A120" s="16"/>
      <c r="B120" s="158"/>
      <c r="C120" s="158"/>
      <c r="D120" s="260"/>
      <c r="E120" s="260"/>
      <c r="F120" s="260"/>
      <c r="G120" s="260"/>
      <c r="H120" s="260"/>
      <c r="I120" s="158"/>
      <c r="J120" s="1812"/>
      <c r="K120" s="1813"/>
      <c r="L120" s="1813"/>
      <c r="M120" s="1813"/>
      <c r="N120" s="1813"/>
      <c r="O120" s="17"/>
      <c r="P120" s="17"/>
      <c r="Q120" s="17"/>
      <c r="R120" s="17"/>
      <c r="S120" s="17"/>
      <c r="T120" s="17"/>
      <c r="U120" s="17"/>
      <c r="V120" s="25"/>
      <c r="W120" s="25"/>
      <c r="X120" s="25"/>
      <c r="Y120" s="38"/>
      <c r="Z120" s="38"/>
      <c r="AA120" s="38"/>
      <c r="AB120" s="38"/>
      <c r="AC120" s="38"/>
      <c r="AD120" s="13"/>
      <c r="AE120" s="13"/>
    </row>
    <row r="121" spans="1:31" s="42" customFormat="1" ht="24" customHeight="1">
      <c r="A121" s="16"/>
      <c r="B121" s="158"/>
      <c r="C121" s="158"/>
      <c r="D121" s="158"/>
      <c r="E121" s="158"/>
      <c r="F121" s="158"/>
      <c r="G121" s="158"/>
      <c r="H121" s="158"/>
      <c r="I121" s="158"/>
      <c r="J121" s="196"/>
      <c r="K121" s="197"/>
      <c r="L121" s="197"/>
      <c r="M121" s="197"/>
      <c r="N121" s="197"/>
      <c r="O121" s="17"/>
      <c r="P121" s="17"/>
      <c r="Q121" s="17"/>
      <c r="R121" s="17"/>
      <c r="S121" s="17"/>
      <c r="T121" s="17"/>
      <c r="U121" s="17"/>
      <c r="V121" s="25"/>
      <c r="W121" s="25"/>
      <c r="X121" s="25"/>
      <c r="Y121" s="38"/>
      <c r="Z121" s="38"/>
      <c r="AA121" s="38"/>
      <c r="AB121" s="38"/>
      <c r="AC121" s="38"/>
      <c r="AD121" s="13"/>
      <c r="AE121" s="13"/>
    </row>
    <row r="122" spans="1:31" s="42" customFormat="1" ht="15.75">
      <c r="A122" s="16"/>
      <c r="B122" s="158"/>
      <c r="C122" s="158"/>
      <c r="D122" s="158"/>
      <c r="E122" s="158"/>
      <c r="F122" s="158"/>
      <c r="G122" s="158"/>
      <c r="H122" s="158"/>
      <c r="I122" s="158"/>
      <c r="J122" s="196"/>
      <c r="K122" s="197"/>
      <c r="L122" s="197"/>
      <c r="M122" s="197"/>
      <c r="N122" s="197"/>
      <c r="O122" s="17"/>
      <c r="P122" s="17"/>
      <c r="Q122" s="17"/>
      <c r="R122" s="17"/>
      <c r="S122" s="17"/>
      <c r="T122" s="17"/>
      <c r="U122" s="17"/>
      <c r="V122" s="25"/>
      <c r="W122" s="25"/>
      <c r="X122" s="25"/>
      <c r="Y122" s="38"/>
      <c r="Z122" s="38"/>
      <c r="AA122" s="38"/>
      <c r="AB122" s="38"/>
      <c r="AC122" s="38"/>
      <c r="AD122" s="13"/>
      <c r="AE122" s="13"/>
    </row>
    <row r="123" spans="1:31" s="42" customFormat="1" ht="15.75">
      <c r="A123" s="16"/>
      <c r="B123" s="158"/>
      <c r="C123" s="158"/>
      <c r="D123" s="158"/>
      <c r="E123" s="158"/>
      <c r="F123" s="158"/>
      <c r="G123" s="158"/>
      <c r="H123" s="158"/>
      <c r="I123" s="158"/>
      <c r="J123" s="196"/>
      <c r="K123" s="197"/>
      <c r="L123" s="197"/>
      <c r="M123" s="197"/>
      <c r="N123" s="197"/>
      <c r="O123" s="17"/>
      <c r="P123" s="17"/>
      <c r="Q123" s="17"/>
      <c r="R123" s="17"/>
      <c r="S123" s="17"/>
      <c r="T123" s="17"/>
      <c r="U123" s="17"/>
      <c r="V123" s="25"/>
      <c r="W123" s="25"/>
      <c r="X123" s="25"/>
      <c r="Y123" s="38"/>
      <c r="Z123" s="38"/>
      <c r="AA123" s="38"/>
      <c r="AB123" s="38"/>
      <c r="AC123" s="38"/>
      <c r="AD123" s="13"/>
      <c r="AE123" s="13"/>
    </row>
    <row r="124" spans="1:31" s="42" customFormat="1" ht="15.75">
      <c r="A124" s="16"/>
      <c r="B124" s="158"/>
      <c r="C124" s="158"/>
      <c r="D124" s="158"/>
      <c r="E124" s="158"/>
      <c r="F124" s="158"/>
      <c r="G124" s="158"/>
      <c r="H124" s="158"/>
      <c r="I124" s="158"/>
      <c r="J124" s="196"/>
      <c r="K124" s="197"/>
      <c r="L124" s="197"/>
      <c r="M124" s="197"/>
      <c r="N124" s="197"/>
      <c r="O124" s="17"/>
      <c r="P124" s="17"/>
      <c r="Q124" s="17"/>
      <c r="R124" s="17"/>
      <c r="S124" s="17"/>
      <c r="T124" s="17"/>
      <c r="U124" s="17"/>
      <c r="V124" s="25"/>
      <c r="W124" s="25"/>
      <c r="X124" s="25"/>
      <c r="Y124" s="38"/>
      <c r="Z124" s="38"/>
      <c r="AA124" s="38"/>
      <c r="AB124" s="38"/>
      <c r="AC124" s="38"/>
      <c r="AD124" s="13"/>
      <c r="AE124" s="13"/>
    </row>
    <row r="125" spans="1:31" s="42" customFormat="1" ht="15.75">
      <c r="A125" s="16"/>
      <c r="B125" s="158"/>
      <c r="C125" s="158"/>
      <c r="D125" s="158"/>
      <c r="E125" s="158"/>
      <c r="F125" s="158"/>
      <c r="G125" s="158"/>
      <c r="H125" s="158"/>
      <c r="I125" s="158"/>
      <c r="J125" s="196"/>
      <c r="K125" s="197"/>
      <c r="L125" s="197"/>
      <c r="M125" s="197"/>
      <c r="N125" s="197"/>
      <c r="O125" s="17"/>
      <c r="P125" s="17"/>
      <c r="Q125" s="17"/>
      <c r="R125" s="17"/>
      <c r="S125" s="17"/>
      <c r="T125" s="17"/>
      <c r="U125" s="17"/>
      <c r="V125" s="25"/>
      <c r="W125" s="25"/>
      <c r="X125" s="25"/>
      <c r="Y125" s="38"/>
      <c r="Z125" s="38"/>
      <c r="AA125" s="38"/>
      <c r="AB125" s="38"/>
      <c r="AC125" s="38"/>
      <c r="AD125" s="13"/>
      <c r="AE125" s="13"/>
    </row>
    <row r="126" spans="1:31" s="42" customFormat="1" ht="15.75">
      <c r="A126" s="16"/>
      <c r="B126" s="158"/>
      <c r="C126" s="158"/>
      <c r="D126" s="158"/>
      <c r="E126" s="158"/>
      <c r="F126" s="158"/>
      <c r="G126" s="158"/>
      <c r="H126" s="158"/>
      <c r="I126" s="158"/>
      <c r="J126" s="196"/>
      <c r="K126" s="197"/>
      <c r="L126" s="197"/>
      <c r="M126" s="197"/>
      <c r="N126" s="197"/>
      <c r="O126" s="17"/>
      <c r="P126" s="17"/>
      <c r="Q126" s="17"/>
      <c r="R126" s="17"/>
      <c r="S126" s="17"/>
      <c r="T126" s="17"/>
      <c r="U126" s="17"/>
      <c r="V126" s="25"/>
      <c r="W126" s="25"/>
      <c r="X126" s="25"/>
      <c r="Y126" s="38"/>
      <c r="Z126" s="38"/>
      <c r="AA126" s="38"/>
      <c r="AB126" s="38"/>
      <c r="AC126" s="38"/>
      <c r="AD126" s="13"/>
      <c r="AE126" s="13"/>
    </row>
    <row r="127" spans="1:31" s="42" customFormat="1" ht="15.75">
      <c r="A127" s="16"/>
      <c r="B127" s="158"/>
      <c r="C127" s="158"/>
      <c r="D127" s="158"/>
      <c r="E127" s="158"/>
      <c r="F127" s="158"/>
      <c r="G127" s="158"/>
      <c r="H127" s="158"/>
      <c r="I127" s="158"/>
      <c r="J127" s="196"/>
      <c r="K127" s="197"/>
      <c r="L127" s="197"/>
      <c r="M127" s="197"/>
      <c r="N127" s="197"/>
      <c r="O127" s="17"/>
      <c r="P127" s="17"/>
      <c r="Q127" s="17"/>
      <c r="R127" s="17"/>
      <c r="S127" s="17"/>
      <c r="T127" s="17"/>
      <c r="U127" s="17"/>
      <c r="V127" s="25"/>
      <c r="W127" s="25"/>
      <c r="X127" s="25"/>
      <c r="Y127" s="38"/>
      <c r="Z127" s="38"/>
      <c r="AA127" s="38"/>
      <c r="AB127" s="38"/>
      <c r="AC127" s="38"/>
      <c r="AD127" s="13"/>
      <c r="AE127" s="13"/>
    </row>
    <row r="128" spans="1:31" s="42" customFormat="1" ht="15.75">
      <c r="A128" s="16"/>
      <c r="B128" s="158"/>
      <c r="C128" s="158"/>
      <c r="D128" s="158"/>
      <c r="E128" s="158"/>
      <c r="F128" s="158"/>
      <c r="G128" s="158"/>
      <c r="H128" s="158"/>
      <c r="I128" s="158"/>
      <c r="J128" s="196"/>
      <c r="K128" s="197"/>
      <c r="L128" s="197"/>
      <c r="M128" s="197"/>
      <c r="N128" s="197"/>
      <c r="O128" s="17"/>
      <c r="P128" s="17"/>
      <c r="Q128" s="17"/>
      <c r="R128" s="17"/>
      <c r="S128" s="17"/>
      <c r="T128" s="17"/>
      <c r="U128" s="17"/>
      <c r="V128" s="25"/>
      <c r="W128" s="25"/>
      <c r="X128" s="25"/>
      <c r="Y128" s="38"/>
      <c r="Z128" s="38"/>
      <c r="AA128" s="38"/>
      <c r="AB128" s="38"/>
      <c r="AC128" s="38"/>
      <c r="AD128" s="13"/>
      <c r="AE128" s="13"/>
    </row>
    <row r="129" spans="1:31" s="42" customFormat="1" ht="15.75">
      <c r="A129" s="16"/>
      <c r="B129" s="158"/>
      <c r="C129" s="158"/>
      <c r="D129" s="158"/>
      <c r="E129" s="158"/>
      <c r="F129" s="158"/>
      <c r="G129" s="158"/>
      <c r="H129" s="158"/>
      <c r="I129" s="158"/>
      <c r="J129" s="196"/>
      <c r="K129" s="197"/>
      <c r="L129" s="197"/>
      <c r="M129" s="197"/>
      <c r="N129" s="197"/>
      <c r="O129" s="17"/>
      <c r="P129" s="17"/>
      <c r="Q129" s="17"/>
      <c r="R129" s="17"/>
      <c r="S129" s="17"/>
      <c r="T129" s="17"/>
      <c r="U129" s="17"/>
      <c r="V129" s="25"/>
      <c r="W129" s="25"/>
      <c r="X129" s="25"/>
      <c r="Y129" s="38"/>
      <c r="Z129" s="38"/>
      <c r="AA129" s="38"/>
      <c r="AB129" s="38"/>
      <c r="AC129" s="38"/>
      <c r="AD129" s="13"/>
      <c r="AE129" s="13"/>
    </row>
    <row r="130" spans="1:31" s="43" customFormat="1" ht="15.75">
      <c r="A130" s="12"/>
      <c r="B130" s="18"/>
      <c r="C130" s="19"/>
      <c r="D130" s="19"/>
      <c r="E130" s="19"/>
      <c r="F130" s="18"/>
      <c r="G130" s="18"/>
      <c r="H130" s="18"/>
      <c r="I130" s="18"/>
      <c r="J130" s="18"/>
      <c r="K130" s="19"/>
      <c r="L130" s="46"/>
      <c r="M130" s="20"/>
      <c r="N130" s="20"/>
      <c r="O130" s="20"/>
      <c r="P130" s="20"/>
      <c r="Q130" s="20"/>
      <c r="R130" s="20"/>
      <c r="S130" s="20"/>
      <c r="T130" s="20"/>
      <c r="U130" s="20"/>
      <c r="V130" s="14"/>
      <c r="W130" s="14"/>
      <c r="X130" s="14"/>
      <c r="Y130" s="13"/>
      <c r="Z130" s="13"/>
      <c r="AA130" s="13"/>
      <c r="AB130" s="13"/>
      <c r="AC130" s="13"/>
      <c r="AD130" s="13"/>
      <c r="AE130" s="13"/>
    </row>
    <row r="131" spans="1:31" s="38" customFormat="1" ht="15.75">
      <c r="A131" s="12"/>
      <c r="B131" s="18"/>
      <c r="C131" s="19"/>
      <c r="D131" s="19"/>
      <c r="E131" s="19"/>
      <c r="F131" s="18"/>
      <c r="G131" s="18"/>
      <c r="H131" s="18"/>
      <c r="I131" s="18"/>
      <c r="J131" s="18"/>
      <c r="K131" s="19"/>
      <c r="L131" s="46"/>
      <c r="M131" s="20"/>
      <c r="N131" s="20"/>
      <c r="O131" s="20"/>
      <c r="P131" s="20"/>
      <c r="Q131" s="20"/>
      <c r="R131" s="20"/>
      <c r="S131" s="20"/>
      <c r="T131" s="20"/>
      <c r="U131" s="20"/>
      <c r="V131" s="14"/>
      <c r="W131" s="14"/>
      <c r="X131" s="14"/>
      <c r="Y131" s="13"/>
      <c r="Z131" s="13"/>
      <c r="AA131" s="13"/>
      <c r="AB131" s="13"/>
      <c r="AC131" s="13"/>
      <c r="AD131" s="13"/>
      <c r="AE131" s="13"/>
    </row>
    <row r="132" spans="1:31" s="38" customFormat="1" ht="15.75">
      <c r="A132" s="12"/>
      <c r="B132" s="18"/>
      <c r="C132" s="19"/>
      <c r="D132" s="19"/>
      <c r="E132" s="19"/>
      <c r="F132" s="18"/>
      <c r="G132" s="18"/>
      <c r="H132" s="18"/>
      <c r="I132" s="18"/>
      <c r="J132" s="18"/>
      <c r="K132" s="19"/>
      <c r="L132" s="46"/>
      <c r="M132" s="20"/>
      <c r="N132" s="20"/>
      <c r="O132" s="20"/>
      <c r="P132" s="20"/>
      <c r="Q132" s="20"/>
      <c r="R132" s="20"/>
      <c r="S132" s="20"/>
      <c r="T132" s="20"/>
      <c r="U132" s="20"/>
      <c r="V132" s="14"/>
      <c r="W132" s="14"/>
      <c r="X132" s="14"/>
      <c r="Y132" s="13"/>
      <c r="Z132" s="13"/>
      <c r="AA132" s="13"/>
      <c r="AB132" s="13"/>
      <c r="AC132" s="13"/>
      <c r="AD132" s="13"/>
      <c r="AE132" s="13"/>
    </row>
    <row r="133" spans="1:31" s="38" customFormat="1" ht="15.75">
      <c r="A133" s="12"/>
      <c r="B133" s="18"/>
      <c r="C133" s="19"/>
      <c r="D133" s="19"/>
      <c r="E133" s="19"/>
      <c r="F133" s="18"/>
      <c r="G133" s="18"/>
      <c r="H133" s="18"/>
      <c r="I133" s="18"/>
      <c r="J133" s="18"/>
      <c r="K133" s="19"/>
      <c r="L133" s="46"/>
      <c r="M133" s="20"/>
      <c r="N133" s="20"/>
      <c r="O133" s="20"/>
      <c r="P133" s="20"/>
      <c r="Q133" s="20"/>
      <c r="R133" s="20"/>
      <c r="S133" s="20"/>
      <c r="T133" s="20"/>
      <c r="U133" s="20"/>
      <c r="V133" s="14"/>
      <c r="W133" s="14"/>
      <c r="X133" s="14"/>
      <c r="Y133" s="13"/>
      <c r="Z133" s="13"/>
      <c r="AA133" s="13"/>
      <c r="AB133" s="13"/>
      <c r="AC133" s="13"/>
      <c r="AD133" s="13"/>
      <c r="AE133" s="13"/>
    </row>
    <row r="134" spans="1:31" s="38" customFormat="1" ht="15.75">
      <c r="A134" s="12"/>
      <c r="B134" s="18"/>
      <c r="C134" s="19"/>
      <c r="D134" s="19"/>
      <c r="E134" s="19"/>
      <c r="F134" s="18"/>
      <c r="G134" s="18"/>
      <c r="H134" s="18"/>
      <c r="I134" s="18"/>
      <c r="J134" s="18"/>
      <c r="K134" s="19"/>
      <c r="L134" s="46"/>
      <c r="M134" s="20"/>
      <c r="N134" s="20"/>
      <c r="O134" s="20"/>
      <c r="P134" s="20"/>
      <c r="Q134" s="20"/>
      <c r="R134" s="20"/>
      <c r="S134" s="20"/>
      <c r="T134" s="20"/>
      <c r="U134" s="20"/>
      <c r="V134" s="14"/>
      <c r="W134" s="14"/>
      <c r="X134" s="14"/>
      <c r="Y134" s="13"/>
      <c r="Z134" s="13"/>
      <c r="AA134" s="13"/>
      <c r="AB134" s="13"/>
      <c r="AC134" s="13"/>
      <c r="AD134" s="13"/>
      <c r="AE134" s="13"/>
    </row>
    <row r="135" spans="1:31" s="38" customFormat="1" ht="15.75">
      <c r="A135" s="12"/>
      <c r="B135" s="18"/>
      <c r="C135" s="19"/>
      <c r="D135" s="19"/>
      <c r="E135" s="19"/>
      <c r="F135" s="18"/>
      <c r="G135" s="18"/>
      <c r="H135" s="18"/>
      <c r="I135" s="18"/>
      <c r="J135" s="18"/>
      <c r="K135" s="19"/>
      <c r="L135" s="46"/>
      <c r="M135" s="20"/>
      <c r="N135" s="20"/>
      <c r="O135" s="20"/>
      <c r="P135" s="20"/>
      <c r="Q135" s="20"/>
      <c r="R135" s="20"/>
      <c r="S135" s="20"/>
      <c r="T135" s="20"/>
      <c r="U135" s="20"/>
      <c r="V135" s="14"/>
      <c r="W135" s="14"/>
      <c r="X135" s="14"/>
      <c r="Y135" s="13"/>
      <c r="Z135" s="13"/>
      <c r="AA135" s="13"/>
      <c r="AB135" s="13"/>
      <c r="AC135" s="13"/>
      <c r="AD135" s="13"/>
      <c r="AE135" s="13"/>
    </row>
    <row r="136" spans="1:31" s="38" customFormat="1" ht="15.75">
      <c r="A136" s="12"/>
      <c r="B136" s="18"/>
      <c r="C136" s="19"/>
      <c r="D136" s="19"/>
      <c r="E136" s="19"/>
      <c r="F136" s="18"/>
      <c r="G136" s="18"/>
      <c r="H136" s="18"/>
      <c r="I136" s="18"/>
      <c r="J136" s="18"/>
      <c r="K136" s="19"/>
      <c r="L136" s="46"/>
      <c r="M136" s="20"/>
      <c r="N136" s="20"/>
      <c r="O136" s="20"/>
      <c r="P136" s="20"/>
      <c r="Q136" s="20"/>
      <c r="R136" s="20"/>
      <c r="S136" s="20"/>
      <c r="T136" s="20"/>
      <c r="U136" s="20"/>
      <c r="V136" s="14"/>
      <c r="W136" s="14"/>
      <c r="X136" s="14"/>
      <c r="Y136" s="13"/>
      <c r="Z136" s="13"/>
      <c r="AA136" s="13"/>
      <c r="AB136" s="13"/>
      <c r="AC136" s="13"/>
      <c r="AD136" s="13"/>
      <c r="AE136" s="13"/>
    </row>
    <row r="137" spans="1:31" s="38" customFormat="1" ht="18.75" customHeight="1">
      <c r="A137" s="12"/>
      <c r="B137" s="18"/>
      <c r="C137" s="19"/>
      <c r="D137" s="19"/>
      <c r="E137" s="19"/>
      <c r="F137" s="18"/>
      <c r="G137" s="18"/>
      <c r="H137" s="18"/>
      <c r="I137" s="18"/>
      <c r="J137" s="18"/>
      <c r="K137" s="19"/>
      <c r="L137" s="46"/>
      <c r="M137" s="20"/>
      <c r="N137" s="20"/>
      <c r="O137" s="20"/>
      <c r="P137" s="20"/>
      <c r="Q137" s="20"/>
      <c r="R137" s="20"/>
      <c r="S137" s="20"/>
      <c r="T137" s="20"/>
      <c r="U137" s="20"/>
      <c r="V137" s="14"/>
      <c r="W137" s="14"/>
      <c r="X137" s="14"/>
      <c r="Y137" s="13"/>
      <c r="Z137" s="13"/>
      <c r="AA137" s="13"/>
      <c r="AB137" s="13"/>
      <c r="AC137" s="13"/>
      <c r="AD137" s="13"/>
      <c r="AE137" s="13"/>
    </row>
    <row r="138" spans="1:31" s="38" customFormat="1" ht="15.75">
      <c r="A138" s="12"/>
      <c r="B138" s="18"/>
      <c r="C138" s="19"/>
      <c r="D138" s="19"/>
      <c r="E138" s="19"/>
      <c r="F138" s="18"/>
      <c r="G138" s="18"/>
      <c r="H138" s="18"/>
      <c r="I138" s="18"/>
      <c r="J138" s="18"/>
      <c r="K138" s="19"/>
      <c r="L138" s="46"/>
      <c r="M138" s="20"/>
      <c r="N138" s="20"/>
      <c r="O138" s="20"/>
      <c r="P138" s="20"/>
      <c r="Q138" s="20"/>
      <c r="R138" s="20"/>
      <c r="S138" s="20"/>
      <c r="T138" s="20"/>
      <c r="U138" s="20"/>
      <c r="V138" s="14"/>
      <c r="W138" s="14"/>
      <c r="X138" s="14"/>
      <c r="Y138" s="13"/>
      <c r="Z138" s="13"/>
      <c r="AA138" s="13"/>
      <c r="AB138" s="13"/>
      <c r="AC138" s="13"/>
      <c r="AD138" s="13"/>
      <c r="AE138" s="13"/>
    </row>
    <row r="139" spans="1:31" s="38" customFormat="1" ht="15.75">
      <c r="A139" s="12"/>
      <c r="B139" s="18"/>
      <c r="C139" s="19"/>
      <c r="D139" s="19"/>
      <c r="E139" s="19"/>
      <c r="F139" s="18"/>
      <c r="G139" s="18"/>
      <c r="H139" s="18"/>
      <c r="I139" s="18"/>
      <c r="J139" s="18"/>
      <c r="K139" s="19"/>
      <c r="L139" s="46"/>
      <c r="M139" s="20"/>
      <c r="N139" s="20"/>
      <c r="O139" s="20"/>
      <c r="P139" s="20"/>
      <c r="Q139" s="20"/>
      <c r="R139" s="20"/>
      <c r="S139" s="20"/>
      <c r="T139" s="20"/>
      <c r="U139" s="20"/>
      <c r="V139" s="14"/>
      <c r="W139" s="14"/>
      <c r="X139" s="14"/>
      <c r="Y139" s="13"/>
      <c r="Z139" s="13"/>
      <c r="AA139" s="13"/>
      <c r="AB139" s="13"/>
      <c r="AC139" s="13"/>
      <c r="AD139" s="13"/>
      <c r="AE139" s="13"/>
    </row>
    <row r="140" spans="1:31" s="38" customFormat="1" ht="15.75">
      <c r="A140" s="12"/>
      <c r="B140" s="18"/>
      <c r="C140" s="19"/>
      <c r="D140" s="19"/>
      <c r="E140" s="19"/>
      <c r="F140" s="18"/>
      <c r="G140" s="18"/>
      <c r="H140" s="18"/>
      <c r="I140" s="18"/>
      <c r="J140" s="18"/>
      <c r="K140" s="19"/>
      <c r="L140" s="46"/>
      <c r="M140" s="20"/>
      <c r="N140" s="20"/>
      <c r="O140" s="20"/>
      <c r="P140" s="20"/>
      <c r="Q140" s="20"/>
      <c r="R140" s="20"/>
      <c r="S140" s="20"/>
      <c r="T140" s="20"/>
      <c r="U140" s="20"/>
      <c r="V140" s="14"/>
      <c r="W140" s="14"/>
      <c r="X140" s="14"/>
      <c r="Y140" s="13"/>
      <c r="Z140" s="13"/>
      <c r="AA140" s="13"/>
      <c r="AB140" s="13"/>
      <c r="AC140" s="13"/>
      <c r="AD140" s="13"/>
      <c r="AE140" s="13"/>
    </row>
    <row r="141" spans="1:31" s="38" customFormat="1" ht="15.75">
      <c r="A141" s="12"/>
      <c r="B141" s="18"/>
      <c r="C141" s="19"/>
      <c r="D141" s="19"/>
      <c r="E141" s="19"/>
      <c r="F141" s="18"/>
      <c r="G141" s="18"/>
      <c r="H141" s="18"/>
      <c r="I141" s="18"/>
      <c r="J141" s="18"/>
      <c r="K141" s="19"/>
      <c r="L141" s="46"/>
      <c r="M141" s="20"/>
      <c r="N141" s="20"/>
      <c r="O141" s="20"/>
      <c r="P141" s="20"/>
      <c r="Q141" s="20"/>
      <c r="R141" s="20"/>
      <c r="S141" s="20"/>
      <c r="T141" s="20"/>
      <c r="U141" s="20"/>
      <c r="V141" s="14"/>
      <c r="W141" s="14"/>
      <c r="X141" s="14"/>
      <c r="Y141" s="13"/>
      <c r="Z141" s="13"/>
      <c r="AA141" s="13"/>
      <c r="AB141" s="13"/>
      <c r="AC141" s="13"/>
      <c r="AD141" s="13"/>
      <c r="AE141" s="13"/>
    </row>
    <row r="142" spans="1:31" s="38" customFormat="1" ht="15.75">
      <c r="A142" s="12"/>
      <c r="B142" s="13"/>
      <c r="C142" s="14"/>
      <c r="D142" s="15"/>
      <c r="E142" s="15"/>
      <c r="F142" s="14"/>
      <c r="G142" s="14"/>
      <c r="H142" s="13"/>
      <c r="I142" s="13"/>
      <c r="J142" s="13"/>
      <c r="K142" s="13"/>
      <c r="L142" s="47"/>
      <c r="M142" s="13"/>
      <c r="N142" s="13"/>
      <c r="O142" s="13"/>
      <c r="P142" s="13"/>
      <c r="Q142" s="13"/>
      <c r="R142" s="13"/>
      <c r="S142" s="13"/>
      <c r="T142" s="13"/>
      <c r="U142" s="13"/>
      <c r="V142" s="21"/>
      <c r="W142" s="21"/>
      <c r="X142" s="21"/>
      <c r="Y142" s="13"/>
      <c r="Z142" s="13"/>
      <c r="AA142" s="13"/>
      <c r="AB142" s="13"/>
      <c r="AC142" s="13"/>
      <c r="AD142" s="13"/>
      <c r="AE142" s="13"/>
    </row>
    <row r="143" spans="1:31" s="38" customFormat="1" ht="15.75">
      <c r="A143" s="12"/>
      <c r="B143" s="13"/>
      <c r="C143" s="14"/>
      <c r="D143" s="15"/>
      <c r="E143" s="15"/>
      <c r="F143" s="14"/>
      <c r="G143" s="14"/>
      <c r="H143" s="13"/>
      <c r="I143" s="13"/>
      <c r="J143" s="13"/>
      <c r="K143" s="13"/>
      <c r="L143" s="47"/>
      <c r="M143" s="13"/>
      <c r="N143" s="13"/>
      <c r="O143" s="13"/>
      <c r="P143" s="13"/>
      <c r="Q143" s="13"/>
      <c r="R143" s="13"/>
      <c r="S143" s="13"/>
      <c r="T143" s="13"/>
      <c r="U143" s="13"/>
      <c r="V143" s="21"/>
      <c r="W143" s="21"/>
      <c r="X143" s="21"/>
      <c r="Y143" s="13"/>
      <c r="Z143" s="13"/>
      <c r="AA143" s="13"/>
      <c r="AB143" s="13"/>
      <c r="AC143" s="22"/>
      <c r="AD143" s="13"/>
      <c r="AE143" s="13"/>
    </row>
    <row r="144" spans="23:29" ht="15.75">
      <c r="W144" s="22"/>
      <c r="X144" s="22"/>
      <c r="Y144" s="22"/>
      <c r="Z144" s="22"/>
      <c r="AA144" s="22"/>
      <c r="AB144" s="22"/>
      <c r="AC144" s="14"/>
    </row>
    <row r="145" spans="23:29" ht="15.75">
      <c r="W145" s="14"/>
      <c r="X145" s="14"/>
      <c r="Y145" s="14"/>
      <c r="Z145" s="14"/>
      <c r="AA145" s="14"/>
      <c r="AB145" s="14"/>
      <c r="AC145" s="14"/>
    </row>
    <row r="146" spans="23:29" ht="15.75">
      <c r="W146" s="14"/>
      <c r="X146" s="14"/>
      <c r="Y146" s="14"/>
      <c r="Z146" s="14"/>
      <c r="AA146" s="14"/>
      <c r="AB146" s="14"/>
      <c r="AC146" s="14"/>
    </row>
    <row r="147" spans="23:28" ht="15.75">
      <c r="W147" s="14"/>
      <c r="X147" s="14"/>
      <c r="Y147" s="14"/>
      <c r="Z147" s="14"/>
      <c r="AA147" s="14"/>
      <c r="AB147" s="14"/>
    </row>
  </sheetData>
  <sheetProtection/>
  <mergeCells count="418">
    <mergeCell ref="J118:N118"/>
    <mergeCell ref="J119:N119"/>
    <mergeCell ref="J120:N120"/>
    <mergeCell ref="N115:P115"/>
    <mergeCell ref="Q115:S115"/>
    <mergeCell ref="T115:V115"/>
    <mergeCell ref="W115:Y115"/>
    <mergeCell ref="Z115:AB115"/>
    <mergeCell ref="N116:AB116"/>
    <mergeCell ref="A114:M114"/>
    <mergeCell ref="N114:P114"/>
    <mergeCell ref="Q114:S114"/>
    <mergeCell ref="T114:V114"/>
    <mergeCell ref="W114:Y114"/>
    <mergeCell ref="Z114:AB114"/>
    <mergeCell ref="A112:M112"/>
    <mergeCell ref="O112:P112"/>
    <mergeCell ref="R112:S112"/>
    <mergeCell ref="U112:V112"/>
    <mergeCell ref="X112:Y112"/>
    <mergeCell ref="A113:M113"/>
    <mergeCell ref="O113:P113"/>
    <mergeCell ref="R113:S113"/>
    <mergeCell ref="U113:V113"/>
    <mergeCell ref="X113:Y113"/>
    <mergeCell ref="A110:M110"/>
    <mergeCell ref="O110:P110"/>
    <mergeCell ref="R110:S110"/>
    <mergeCell ref="U110:V110"/>
    <mergeCell ref="X110:Y110"/>
    <mergeCell ref="A111:M111"/>
    <mergeCell ref="O111:P111"/>
    <mergeCell ref="R111:S111"/>
    <mergeCell ref="U111:V111"/>
    <mergeCell ref="X111:Y111"/>
    <mergeCell ref="A108:F108"/>
    <mergeCell ref="O108:P108"/>
    <mergeCell ref="R108:S108"/>
    <mergeCell ref="U108:V108"/>
    <mergeCell ref="X108:Y108"/>
    <mergeCell ref="A109:M109"/>
    <mergeCell ref="O109:P109"/>
    <mergeCell ref="R109:S109"/>
    <mergeCell ref="U109:V109"/>
    <mergeCell ref="X109:Y109"/>
    <mergeCell ref="O104:P104"/>
    <mergeCell ref="R104:S104"/>
    <mergeCell ref="U104:V104"/>
    <mergeCell ref="X104:Y104"/>
    <mergeCell ref="A105:F105"/>
    <mergeCell ref="O105:P105"/>
    <mergeCell ref="R105:S105"/>
    <mergeCell ref="U105:V105"/>
    <mergeCell ref="X105:Y105"/>
    <mergeCell ref="A102:F102"/>
    <mergeCell ref="O102:P102"/>
    <mergeCell ref="R102:S102"/>
    <mergeCell ref="U102:V102"/>
    <mergeCell ref="X102:Y102"/>
    <mergeCell ref="A103:AB103"/>
    <mergeCell ref="A98:F98"/>
    <mergeCell ref="O98:P98"/>
    <mergeCell ref="R98:S98"/>
    <mergeCell ref="U98:V98"/>
    <mergeCell ref="X98:Y98"/>
    <mergeCell ref="U101:V101"/>
    <mergeCell ref="X101:Y101"/>
    <mergeCell ref="O95:P95"/>
    <mergeCell ref="R95:S95"/>
    <mergeCell ref="U95:V95"/>
    <mergeCell ref="X95:Y95"/>
    <mergeCell ref="A96:B96"/>
    <mergeCell ref="O96:P96"/>
    <mergeCell ref="R96:S96"/>
    <mergeCell ref="U96:V96"/>
    <mergeCell ref="X96:Y96"/>
    <mergeCell ref="O92:P92"/>
    <mergeCell ref="R92:S92"/>
    <mergeCell ref="U92:V92"/>
    <mergeCell ref="X92:Y92"/>
    <mergeCell ref="A93:AB93"/>
    <mergeCell ref="O94:P94"/>
    <mergeCell ref="R94:S94"/>
    <mergeCell ref="U94:V94"/>
    <mergeCell ref="X94:Y94"/>
    <mergeCell ref="O90:P90"/>
    <mergeCell ref="R90:S90"/>
    <mergeCell ref="U90:V90"/>
    <mergeCell ref="X90:Y90"/>
    <mergeCell ref="O91:P91"/>
    <mergeCell ref="R91:S91"/>
    <mergeCell ref="U91:V91"/>
    <mergeCell ref="X91:Y91"/>
    <mergeCell ref="A87:AB87"/>
    <mergeCell ref="O88:P88"/>
    <mergeCell ref="R88:S88"/>
    <mergeCell ref="U88:V88"/>
    <mergeCell ref="X88:Y88"/>
    <mergeCell ref="O89:P89"/>
    <mergeCell ref="R89:S89"/>
    <mergeCell ref="U89:V89"/>
    <mergeCell ref="X89:Y89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O75:P75"/>
    <mergeCell ref="R75:S75"/>
    <mergeCell ref="U75:V75"/>
    <mergeCell ref="X75:Y75"/>
    <mergeCell ref="O76:P76"/>
    <mergeCell ref="R76:S76"/>
    <mergeCell ref="U76:V76"/>
    <mergeCell ref="X76:Y76"/>
    <mergeCell ref="A72:AB72"/>
    <mergeCell ref="O73:P73"/>
    <mergeCell ref="R73:S73"/>
    <mergeCell ref="U73:V73"/>
    <mergeCell ref="X73:Y73"/>
    <mergeCell ref="O74:P74"/>
    <mergeCell ref="R74:S74"/>
    <mergeCell ref="U74:V74"/>
    <mergeCell ref="X74:Y74"/>
    <mergeCell ref="O67:P67"/>
    <mergeCell ref="R67:S67"/>
    <mergeCell ref="U67:V67"/>
    <mergeCell ref="X67:Y67"/>
    <mergeCell ref="A70:AB70"/>
    <mergeCell ref="A71:AB71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A49:AB49"/>
    <mergeCell ref="A50:AB50"/>
    <mergeCell ref="A51:AB51"/>
    <mergeCell ref="O52:P52"/>
    <mergeCell ref="R52:S52"/>
    <mergeCell ref="U52:V52"/>
    <mergeCell ref="X52:Y52"/>
    <mergeCell ref="O47:P47"/>
    <mergeCell ref="R47:S47"/>
    <mergeCell ref="U47:V47"/>
    <mergeCell ref="X47:Y47"/>
    <mergeCell ref="A48:F48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O41:P41"/>
    <mergeCell ref="R41:S41"/>
    <mergeCell ref="U41:V41"/>
    <mergeCell ref="X41:Y41"/>
    <mergeCell ref="R42:S42"/>
    <mergeCell ref="U42:V42"/>
    <mergeCell ref="X42:Y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F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6:S6"/>
    <mergeCell ref="U6:V6"/>
    <mergeCell ref="X6:Y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N5:AB5"/>
    <mergeCell ref="C4:C7"/>
    <mergeCell ref="D4:D7"/>
    <mergeCell ref="E4:F4"/>
    <mergeCell ref="I4:I7"/>
    <mergeCell ref="J4:L4"/>
    <mergeCell ref="N4:P4"/>
    <mergeCell ref="O6:P6"/>
    <mergeCell ref="A1:AB1"/>
    <mergeCell ref="A2:A7"/>
    <mergeCell ref="B2:B7"/>
    <mergeCell ref="C2:F3"/>
    <mergeCell ref="G2:G7"/>
    <mergeCell ref="H2:M2"/>
    <mergeCell ref="N2:AE3"/>
    <mergeCell ref="H3:H7"/>
    <mergeCell ref="I3:L3"/>
    <mergeCell ref="M3:M7"/>
  </mergeCells>
  <printOptions horizontalCentered="1"/>
  <pageMargins left="0.1968503937007874" right="0.1968503937007874" top="0.7480314960629921" bottom="0.3937007874015748" header="0" footer="0"/>
  <pageSetup fitToHeight="0" fitToWidth="1" horizontalDpi="600" verticalDpi="600" orientation="landscape" paperSize="9" scale="42" r:id="rId1"/>
  <rowBreaks count="3" manualBreakCount="3">
    <brk id="40" max="31" man="1"/>
    <brk id="67" max="255" man="1"/>
    <brk id="10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Mod012011</cp:lastModifiedBy>
  <cp:lastPrinted>2018-04-04T11:05:52Z</cp:lastPrinted>
  <dcterms:created xsi:type="dcterms:W3CDTF">2003-06-23T04:55:14Z</dcterms:created>
  <dcterms:modified xsi:type="dcterms:W3CDTF">2018-07-02T09:37:48Z</dcterms:modified>
  <cp:category/>
  <cp:version/>
  <cp:contentType/>
  <cp:contentStatus/>
</cp:coreProperties>
</file>